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888E204C-2AA7-4F95-A701-F2CFA6D2DA71}" xr6:coauthVersionLast="47" xr6:coauthVersionMax="47" xr10:uidLastSave="{00000000-0000-0000-0000-000000000000}"/>
  <bookViews>
    <workbookView xWindow="3645" yWindow="1755" windowWidth="21600" windowHeight="11325" tabRatio="611" firstSheet="1" activeTab="2" xr2:uid="{00000000-000D-0000-FFFF-FFFF00000000}"/>
  </bookViews>
  <sheets>
    <sheet name="Module1" sheetId="2" state="veryHidden" r:id="rId1"/>
    <sheet name="Flex Rules" sheetId="5" r:id="rId2"/>
    <sheet name="Flex" sheetId="3" r:id="rId3"/>
  </sheets>
  <definedNames>
    <definedName name="_xlnm.Print_Area" localSheetId="2">Flex!$A$1:$S$59</definedName>
    <definedName name="solver_lin" localSheetId="2" hidden="1">0</definedName>
    <definedName name="solver_num" localSheetId="2" hidden="1">0</definedName>
    <definedName name="solver_opt" localSheetId="2" hidden="1">Flex!$E$38</definedName>
    <definedName name="solver_typ" localSheetId="2" hidden="1">1</definedName>
    <definedName name="solver_val" localSheetId="2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H15" i="3" l="1"/>
  <c r="H14" i="3" s="1"/>
  <c r="I15" i="3"/>
  <c r="I14" i="3" s="1"/>
  <c r="J15" i="3"/>
  <c r="J14" i="3" s="1"/>
  <c r="K15" i="3"/>
  <c r="K14" i="3" s="1"/>
  <c r="L15" i="3"/>
  <c r="L14" i="3" s="1"/>
  <c r="M15" i="3"/>
  <c r="M14" i="3" s="1"/>
  <c r="N15" i="3"/>
  <c r="O15" i="3"/>
  <c r="O14" i="3" s="1"/>
  <c r="P15" i="3"/>
  <c r="P14" i="3" s="1"/>
  <c r="Q15" i="3"/>
  <c r="R15" i="3"/>
  <c r="R14" i="3" s="1"/>
  <c r="N14" i="3"/>
  <c r="Q14" i="3"/>
  <c r="E15" i="3"/>
  <c r="E14" i="3" s="1"/>
  <c r="F15" i="3"/>
  <c r="F14" i="3" s="1"/>
  <c r="I19" i="3"/>
  <c r="I18" i="3" s="1"/>
  <c r="J19" i="3"/>
  <c r="J18" i="3" s="1"/>
  <c r="K19" i="3"/>
  <c r="K18" i="3" s="1"/>
  <c r="L19" i="3"/>
  <c r="L18" i="3" s="1"/>
  <c r="M19" i="3"/>
  <c r="M18" i="3" s="1"/>
  <c r="P19" i="3"/>
  <c r="P18" i="3" s="1"/>
  <c r="Q19" i="3"/>
  <c r="Q18" i="3" s="1"/>
  <c r="R19" i="3"/>
  <c r="R18" i="3" s="1"/>
  <c r="F19" i="3"/>
  <c r="F18" i="3" s="1"/>
  <c r="F23" i="3"/>
  <c r="F22" i="3" s="1"/>
  <c r="I23" i="3"/>
  <c r="I22" i="3" s="1"/>
  <c r="J23" i="3"/>
  <c r="J22" i="3" s="1"/>
  <c r="K23" i="3"/>
  <c r="K22" i="3" s="1"/>
  <c r="L23" i="3"/>
  <c r="L22" i="3" s="1"/>
  <c r="E32" i="3"/>
  <c r="E33" i="3" s="1"/>
  <c r="E34" i="3" s="1"/>
  <c r="F32" i="3"/>
  <c r="F33" i="3" s="1"/>
  <c r="G32" i="3"/>
  <c r="G33" i="3" s="1"/>
  <c r="O19" i="3"/>
  <c r="O18" i="3" s="1"/>
  <c r="N19" i="3"/>
  <c r="N18" i="3" s="1"/>
  <c r="H19" i="3"/>
  <c r="H18" i="3" s="1"/>
  <c r="G19" i="3"/>
  <c r="G18" i="3" s="1"/>
  <c r="E19" i="3"/>
  <c r="E18" i="3" s="1"/>
  <c r="E35" i="3" l="1"/>
  <c r="F34" i="3" s="1"/>
  <c r="F35" i="3" s="1"/>
  <c r="H32" i="3"/>
  <c r="H33" i="3" s="1"/>
  <c r="G15" i="3"/>
  <c r="G14" i="3"/>
  <c r="E23" i="3"/>
  <c r="E22" i="3" s="1"/>
  <c r="G23" i="3"/>
  <c r="G22" i="3" s="1"/>
  <c r="H23" i="3"/>
  <c r="H22" i="3" s="1"/>
  <c r="M23" i="3"/>
  <c r="M22" i="3" s="1"/>
  <c r="N23" i="3"/>
  <c r="N22" i="3" s="1"/>
  <c r="O23" i="3"/>
  <c r="O22" i="3" s="1"/>
  <c r="P23" i="3"/>
  <c r="P22" i="3" s="1"/>
  <c r="Q23" i="3"/>
  <c r="Q22" i="3" s="1"/>
  <c r="R23" i="3"/>
  <c r="R22" i="3" s="1"/>
  <c r="E27" i="3"/>
  <c r="E26" i="3" s="1"/>
  <c r="F27" i="3"/>
  <c r="F26" i="3" s="1"/>
  <c r="I27" i="3"/>
  <c r="I26" i="3" s="1"/>
  <c r="J27" i="3"/>
  <c r="J26" i="3" s="1"/>
  <c r="K27" i="3"/>
  <c r="K26" i="3" s="1"/>
  <c r="L27" i="3"/>
  <c r="L26" i="3" s="1"/>
  <c r="M27" i="3"/>
  <c r="M26" i="3" s="1"/>
  <c r="P27" i="3"/>
  <c r="P26" i="3" s="1"/>
  <c r="Q27" i="3"/>
  <c r="Q26" i="3" s="1"/>
  <c r="R27" i="3"/>
  <c r="R26" i="3" s="1"/>
  <c r="I32" i="3"/>
  <c r="I33" i="3" s="1"/>
  <c r="J32" i="3"/>
  <c r="J33" i="3" s="1"/>
  <c r="K32" i="3"/>
  <c r="K33" i="3" s="1"/>
  <c r="L32" i="3"/>
  <c r="L33" i="3" s="1"/>
  <c r="M32" i="3"/>
  <c r="M33" i="3" s="1"/>
  <c r="N32" i="3"/>
  <c r="N33" i="3" s="1"/>
  <c r="O32" i="3"/>
  <c r="O33" i="3" s="1"/>
  <c r="P32" i="3"/>
  <c r="P33" i="3" s="1"/>
  <c r="Q32" i="3"/>
  <c r="Q33" i="3" s="1"/>
  <c r="R32" i="3"/>
  <c r="R33" i="3" s="1"/>
  <c r="E40" i="3"/>
  <c r="E39" i="3" s="1"/>
  <c r="F40" i="3"/>
  <c r="F39" i="3" s="1"/>
  <c r="G40" i="3"/>
  <c r="G39" i="3" s="1"/>
  <c r="H40" i="3"/>
  <c r="H39" i="3" s="1"/>
  <c r="I40" i="3"/>
  <c r="I39" i="3" s="1"/>
  <c r="J40" i="3"/>
  <c r="J39" i="3" s="1"/>
  <c r="K40" i="3"/>
  <c r="K39" i="3" s="1"/>
  <c r="L40" i="3"/>
  <c r="L39" i="3" s="1"/>
  <c r="M40" i="3"/>
  <c r="M39" i="3" s="1"/>
  <c r="N40" i="3"/>
  <c r="N39" i="3" s="1"/>
  <c r="O40" i="3"/>
  <c r="O39" i="3" s="1"/>
  <c r="P40" i="3"/>
  <c r="P39" i="3" s="1"/>
  <c r="Q40" i="3"/>
  <c r="Q39" i="3" s="1"/>
  <c r="R40" i="3"/>
  <c r="R39" i="3" s="1"/>
  <c r="E43" i="3"/>
  <c r="N29" i="3" l="1"/>
  <c r="N28" i="3" s="1"/>
  <c r="N42" i="3" s="1"/>
  <c r="N41" i="3" s="1"/>
  <c r="N45" i="3" s="1"/>
  <c r="N44" i="3" s="1"/>
  <c r="N48" i="3" s="1"/>
  <c r="N47" i="3" s="1"/>
  <c r="O29" i="3"/>
  <c r="O28" i="3" s="1"/>
  <c r="O42" i="3" s="1"/>
  <c r="O41" i="3" s="1"/>
  <c r="O45" i="3" s="1"/>
  <c r="O44" i="3" s="1"/>
  <c r="O48" i="3" s="1"/>
  <c r="O47" i="3" s="1"/>
  <c r="H29" i="3"/>
  <c r="H28" i="3" s="1"/>
  <c r="H42" i="3" s="1"/>
  <c r="H41" i="3" s="1"/>
  <c r="G29" i="3"/>
  <c r="G28" i="3" s="1"/>
  <c r="G42" i="3" s="1"/>
  <c r="G41" i="3" s="1"/>
  <c r="G34" i="3"/>
  <c r="R29" i="3"/>
  <c r="R28" i="3" s="1"/>
  <c r="R42" i="3" s="1"/>
  <c r="R41" i="3" s="1"/>
  <c r="Q29" i="3"/>
  <c r="Q28" i="3" s="1"/>
  <c r="Q42" i="3" s="1"/>
  <c r="Q41" i="3" s="1"/>
  <c r="P29" i="3"/>
  <c r="P28" i="3" s="1"/>
  <c r="P42" i="3" s="1"/>
  <c r="P41" i="3" s="1"/>
  <c r="M29" i="3"/>
  <c r="M28" i="3" s="1"/>
  <c r="M42" i="3" s="1"/>
  <c r="M41" i="3" s="1"/>
  <c r="L29" i="3"/>
  <c r="L28" i="3" s="1"/>
  <c r="L42" i="3" s="1"/>
  <c r="L41" i="3" s="1"/>
  <c r="K29" i="3"/>
  <c r="K28" i="3" s="1"/>
  <c r="K42" i="3" s="1"/>
  <c r="K41" i="3" s="1"/>
  <c r="J29" i="3"/>
  <c r="J28" i="3" s="1"/>
  <c r="J42" i="3" s="1"/>
  <c r="J41" i="3" s="1"/>
  <c r="I29" i="3"/>
  <c r="I28" i="3" s="1"/>
  <c r="I42" i="3" s="1"/>
  <c r="I41" i="3" s="1"/>
  <c r="F29" i="3"/>
  <c r="F28" i="3" s="1"/>
  <c r="F42" i="3" s="1"/>
  <c r="F41" i="3" s="1"/>
  <c r="E29" i="3"/>
  <c r="G35" i="3" l="1"/>
  <c r="H34" i="3" s="1"/>
  <c r="H35" i="3" s="1"/>
  <c r="I34" i="3" s="1"/>
  <c r="I35" i="3" s="1"/>
  <c r="J34" i="3" s="1"/>
  <c r="J35" i="3" s="1"/>
  <c r="K34" i="3" s="1"/>
  <c r="K35" i="3" s="1"/>
  <c r="L34" i="3" s="1"/>
  <c r="L35" i="3" s="1"/>
  <c r="M34" i="3" s="1"/>
  <c r="M35" i="3" s="1"/>
  <c r="N34" i="3" s="1"/>
  <c r="N35" i="3" s="1"/>
  <c r="O34" i="3" s="1"/>
  <c r="O35" i="3" s="1"/>
  <c r="P34" i="3" s="1"/>
  <c r="P35" i="3" s="1"/>
  <c r="Q34" i="3" s="1"/>
  <c r="Q35" i="3" s="1"/>
  <c r="R34" i="3" s="1"/>
  <c r="R35" i="3" s="1"/>
  <c r="E28" i="3"/>
  <c r="E42" i="3" s="1"/>
  <c r="E41" i="3" s="1"/>
  <c r="E45" i="3" s="1"/>
  <c r="E44" i="3" s="1"/>
  <c r="O58" i="3" l="1"/>
  <c r="P58" i="3"/>
  <c r="F43" i="3"/>
  <c r="F45" i="3" s="1"/>
  <c r="F44" i="3" s="1"/>
  <c r="E48" i="3"/>
  <c r="E47" i="3" s="1"/>
  <c r="F48" i="3" l="1"/>
  <c r="F47" i="3" s="1"/>
  <c r="I43" i="3"/>
  <c r="G45" i="3"/>
  <c r="G44" i="3" s="1"/>
  <c r="H45" i="3" s="1"/>
  <c r="H44" i="3" s="1"/>
  <c r="H48" i="3" s="1"/>
  <c r="H47" i="3" s="1"/>
  <c r="I45" i="3" l="1"/>
  <c r="I44" i="3" s="1"/>
  <c r="J43" i="3" s="1"/>
  <c r="J45" i="3" s="1"/>
  <c r="J44" i="3" s="1"/>
  <c r="G48" i="3"/>
  <c r="G47" i="3" s="1"/>
  <c r="I48" i="3" l="1"/>
  <c r="I47" i="3" s="1"/>
  <c r="J48" i="3"/>
  <c r="J47" i="3" s="1"/>
  <c r="K43" i="3"/>
  <c r="K45" i="3" s="1"/>
  <c r="K44" i="3" s="1"/>
  <c r="K48" i="3" l="1"/>
  <c r="K47" i="3" s="1"/>
  <c r="L43" i="3"/>
  <c r="L45" i="3" s="1"/>
  <c r="L44" i="3" s="1"/>
  <c r="L48" i="3" l="1"/>
  <c r="L47" i="3" s="1"/>
  <c r="M43" i="3"/>
  <c r="M45" i="3" s="1"/>
  <c r="M44" i="3" s="1"/>
  <c r="P43" i="3" l="1"/>
  <c r="P45" i="3" s="1"/>
  <c r="P44" i="3" s="1"/>
  <c r="M48" i="3"/>
  <c r="M47" i="3" s="1"/>
  <c r="P48" i="3" l="1"/>
  <c r="P47" i="3" s="1"/>
  <c r="Q43" i="3"/>
  <c r="Q45" i="3" s="1"/>
  <c r="Q44" i="3" s="1"/>
  <c r="R43" i="3" l="1"/>
  <c r="R45" i="3" s="1"/>
  <c r="R44" i="3" s="1"/>
  <c r="R48" i="3" s="1"/>
  <c r="R47" i="3" s="1"/>
  <c r="Q48" i="3"/>
  <c r="Q47" i="3" s="1"/>
  <c r="P57" i="3" l="1"/>
  <c r="O57" i="3"/>
</calcChain>
</file>

<file path=xl/sharedStrings.xml><?xml version="1.0" encoding="utf-8"?>
<sst xmlns="http://schemas.openxmlformats.org/spreadsheetml/2006/main" count="124" uniqueCount="104">
  <si>
    <t>Flextime Carried Foward</t>
  </si>
  <si>
    <t>From:</t>
  </si>
  <si>
    <t>to</t>
  </si>
  <si>
    <t>Name:</t>
  </si>
  <si>
    <t>TOIL Overtime Carried Foward</t>
  </si>
  <si>
    <t>Division:</t>
  </si>
  <si>
    <t>Designation:</t>
  </si>
  <si>
    <t>Thur</t>
  </si>
  <si>
    <t>Fri</t>
  </si>
  <si>
    <t>Sat</t>
  </si>
  <si>
    <t>Sun</t>
  </si>
  <si>
    <t>Mon</t>
  </si>
  <si>
    <t>Tues</t>
  </si>
  <si>
    <t>Wed</t>
  </si>
  <si>
    <t>MORNING</t>
  </si>
  <si>
    <t>In</t>
  </si>
  <si>
    <t>Out</t>
  </si>
  <si>
    <t>Sub Total Hours</t>
  </si>
  <si>
    <t>AFTERNOON</t>
  </si>
  <si>
    <t xml:space="preserve"> </t>
  </si>
  <si>
    <t>TOTAL HOURS WORKED</t>
  </si>
  <si>
    <t>TOIL Worked</t>
  </si>
  <si>
    <t>TOIL Taken</t>
  </si>
  <si>
    <t>Toil Calculation</t>
  </si>
  <si>
    <t>TOIL BALANCE</t>
  </si>
  <si>
    <t>LEAVE TAKEN</t>
  </si>
  <si>
    <t>Type</t>
  </si>
  <si>
    <t>Hours</t>
  </si>
  <si>
    <t>TOTAL DAILY HOURS</t>
  </si>
  <si>
    <t>Balance brought foward Cr(+)/Dr(-)</t>
  </si>
  <si>
    <t>Progressive Total Hours</t>
  </si>
  <si>
    <t>Progressive Nominal Hours</t>
  </si>
  <si>
    <t>Credits/Debits</t>
  </si>
  <si>
    <t xml:space="preserve">          FLEXTIME MAXIMUM CARRY OVER</t>
  </si>
  <si>
    <r>
      <t xml:space="preserve">+14hrs 42 min </t>
    </r>
    <r>
      <rPr>
        <i/>
        <sz val="9"/>
        <color indexed="8"/>
        <rFont val="Arial"/>
        <family val="2"/>
      </rPr>
      <t>(excess to be forfeited unless authorised by Supervisor)</t>
    </r>
  </si>
  <si>
    <r>
      <t xml:space="preserve">-7hrs 21 min </t>
    </r>
    <r>
      <rPr>
        <i/>
        <sz val="9"/>
        <color indexed="8"/>
        <rFont val="Arial"/>
        <family val="2"/>
      </rPr>
      <t>(deemed to be LWOP, to be deducted from salary)</t>
    </r>
  </si>
  <si>
    <t xml:space="preserve">          TOIL MAXIMUM CARRY OVER</t>
  </si>
  <si>
    <r>
      <t xml:space="preserve">40 hrs </t>
    </r>
    <r>
      <rPr>
        <i/>
        <sz val="9"/>
        <color indexed="8"/>
        <rFont val="Arial"/>
        <family val="2"/>
      </rPr>
      <t>(TOIL must be used within 8 months of accrual)</t>
    </r>
  </si>
  <si>
    <t>FLEXTIME</t>
  </si>
  <si>
    <t>MIN</t>
  </si>
  <si>
    <t>TOIL OVERTIME</t>
  </si>
  <si>
    <t>Please save this flex sheet to your P drive or desktop.</t>
  </si>
  <si>
    <t>FLEX ARRANGEMENTS AND RULES</t>
  </si>
  <si>
    <t>Supervision</t>
  </si>
  <si>
    <t>Employees may work additional hours under the flextime arrangements, provided that they are working productively.</t>
  </si>
  <si>
    <t xml:space="preserve">The accumulation of flextime is based on time worked, not time in attendance at work. </t>
  </si>
  <si>
    <t>Supervisors, while recognising the availability of flextime, may require the services of an employee at any time during a normal working day.</t>
  </si>
  <si>
    <t>Access to flextime can be withdrawn where an employee does not comply with the requirements or spirit of the scheme.</t>
  </si>
  <si>
    <t>Standard Working Day/Week</t>
  </si>
  <si>
    <t>The standard hours of duty for all employees are 8.00am to 4.21pm with a lunch break of 1 hour from 12.00pm to 1.00pm;</t>
  </si>
  <si>
    <t>a working day of 7 hours 21 minutes; a working week of 36 hours 45 minutes. Employees working standard hours (ie. not participating in the flextime scheme)</t>
  </si>
  <si>
    <t>are required to be in attendance at work during the standard hours. Leave applications are to be submitted when not in attendance at any time.</t>
  </si>
  <si>
    <t>Flexible Working Hours</t>
  </si>
  <si>
    <t xml:space="preserve">For employees participating in the flextime scheme, the basis of the scheme is that over the course of the fortnight they will work 73 hours 30 minutes, </t>
  </si>
  <si>
    <t>with appropriate adjustments made at the end of each settlement period depending on the amount of time worked or not worked.</t>
  </si>
  <si>
    <t>Core Times</t>
  </si>
  <si>
    <r>
      <t xml:space="preserve">Core times are the periods each day which must be worked unless prior approval has been obtained. The </t>
    </r>
    <r>
      <rPr>
        <sz val="10"/>
        <color indexed="12"/>
        <rFont val="Arial"/>
        <family val="2"/>
      </rPr>
      <t>core times are 9.00am to 11.30am and 2.00pm to 3.30pm.</t>
    </r>
  </si>
  <si>
    <t>Start and Finish Times/Bandwidth</t>
  </si>
  <si>
    <t xml:space="preserve">Employees may start work between 6.00am and 9.00am, and may finish work between 3.30pm and 6.00pm. </t>
  </si>
  <si>
    <r>
      <t>The bandwidth</t>
    </r>
    <r>
      <rPr>
        <sz val="10"/>
        <rFont val="Arial"/>
        <family val="2"/>
      </rPr>
      <t xml:space="preserve"> (ie. span of hours between earliest commencement time and latest finishing time) </t>
    </r>
    <r>
      <rPr>
        <sz val="10"/>
        <color indexed="48"/>
        <rFont val="Arial"/>
        <family val="2"/>
      </rPr>
      <t>is 6.00am to 6.00pm.</t>
    </r>
  </si>
  <si>
    <t>Work Breaks/Lunch Break</t>
  </si>
  <si>
    <t xml:space="preserve">Employees are not to work for more than five hours continuously without taking a substantial break (ie a break from work of at least 30 minutes). </t>
  </si>
  <si>
    <t>A lunch break of at least 30 minutes must be taken.</t>
  </si>
  <si>
    <t xml:space="preserve">Staff are encouraged to take their lunch break away from their workstation. </t>
  </si>
  <si>
    <t>Staff having their lunch at their work place must respect the needs of those continuing to work.</t>
  </si>
  <si>
    <t>Settlement Period</t>
  </si>
  <si>
    <t xml:space="preserve">This is the nominated period at the end of which the total hours actually worked are to be accounted against the hours required to be worked. </t>
  </si>
  <si>
    <r>
      <t xml:space="preserve">The settlement period is two weeks, normally </t>
    </r>
    <r>
      <rPr>
        <sz val="10"/>
        <color indexed="48"/>
        <rFont val="Arial"/>
        <family val="2"/>
      </rPr>
      <t>commencing Thursday on the off-pay week.</t>
    </r>
  </si>
  <si>
    <t>Flex Credits and Flex Debits</t>
  </si>
  <si>
    <t xml:space="preserve">Flex credits/debits refer to the difference between the hours worked and those required to be worked. Where the hours actually worked exceed those </t>
  </si>
  <si>
    <t xml:space="preserve">required to be worked the employee has a flex credit; where the employee works less hours than required a flex debit occurs. </t>
  </si>
  <si>
    <t>Supervisors/line managers are encouraged to manage the attendance of staff so that the occurrence of excessive credits/debits is minimised</t>
  </si>
  <si>
    <t xml:space="preserve">on the amounts of credits and debits which may be carried over from one settlement period to the next. The maximum credit able to be carried over is 2 days </t>
  </si>
  <si>
    <t>(14 hours 42 minutes) and the maximum debit allowed to be carried over is 1 day (7 hours 21 minutes).</t>
  </si>
  <si>
    <t xml:space="preserve">There is no limit to the amount of credits or debits which can be incurred during a settlement period. However, there are limits </t>
  </si>
  <si>
    <t>Excess Credits</t>
  </si>
  <si>
    <r>
      <t xml:space="preserve">Where employees have a credit which exceeds </t>
    </r>
    <r>
      <rPr>
        <sz val="10"/>
        <color indexed="48"/>
        <rFont val="Arial"/>
        <family val="2"/>
      </rPr>
      <t>14 hours 42</t>
    </r>
    <r>
      <rPr>
        <sz val="10"/>
        <rFont val="Arial"/>
        <family val="2"/>
      </rPr>
      <t xml:space="preserve"> minutes at the end of the settlement period, the excess credit </t>
    </r>
  </si>
  <si>
    <t xml:space="preserve">(ie. that portion of the flex credit which exceeds 14 hours 42 minutes) is to be forfeited, except where the supervisor is satisfied that, </t>
  </si>
  <si>
    <t>due to workload requirements, it has not been possible to reduce the credit to the allowable limit.</t>
  </si>
  <si>
    <t>Excess Debits</t>
  </si>
  <si>
    <r>
      <t>Where employees have accumulated a debit of more than</t>
    </r>
    <r>
      <rPr>
        <sz val="10"/>
        <color indexed="12"/>
        <rFont val="Arial"/>
        <family val="2"/>
      </rPr>
      <t xml:space="preserve"> 7 hours 21 </t>
    </r>
    <r>
      <rPr>
        <sz val="10"/>
        <rFont val="Arial"/>
        <family val="2"/>
      </rPr>
      <t xml:space="preserve">minutes at the end of a settlement period, all of the flex debit will be deemed </t>
    </r>
  </si>
  <si>
    <t xml:space="preserve">to be leave without pay and will be deducted from salary and the carry-over reset to zero. Where this occurs, the supervisor </t>
  </si>
  <si>
    <t xml:space="preserve">is to forward a copy of the flex record to OIC Salaries requesting that the leave without pay be deducted. </t>
  </si>
  <si>
    <t>Excess flex debits may not be carried from one settlement period to the next.</t>
  </si>
  <si>
    <t>Flex Leave</t>
  </si>
  <si>
    <r>
      <t>Employees may, with the advance approval of their supervisor, have full or part day absences under the flextime arrangements.</t>
    </r>
    <r>
      <rPr>
        <sz val="10"/>
        <rFont val="Arial"/>
        <family val="2"/>
      </rPr>
      <t xml:space="preserve"> </t>
    </r>
  </si>
  <si>
    <t xml:space="preserve">Approval of flex leave can only be given where supervisors are satisfied that the work requirements of the area can be adequately met in the employee’s absence. </t>
  </si>
  <si>
    <t>With Divisional approval, more than one day of flex leave may be utilised. Flex leave may be used in conjunction with other leave.</t>
  </si>
  <si>
    <t>Overtime and Flextime</t>
  </si>
  <si>
    <t xml:space="preserve">Employees who work beyond or outside of the normal working hours, may be entitled to overtime only when the requirement to work overtime </t>
  </si>
  <si>
    <t>has the prior approval of the delegated Branch or Division Head.</t>
  </si>
  <si>
    <t>Time worked outside normal working hours, if not claimed as overtime, can be recorded as flextime provided it is within the approved span of hours.</t>
  </si>
  <si>
    <t>Retention of Forms</t>
  </si>
  <si>
    <t xml:space="preserve">At the conclusion of the settlement period the form is to be printed, signed and referred to the supervisor for checking and certification.  </t>
  </si>
  <si>
    <t xml:space="preserve">Completed forms are to be retained within each Division and available for audit for a period of two years, after which they may be destroyed.  </t>
  </si>
  <si>
    <t>It is not sufficient to retain completed forms only on the LAN.</t>
  </si>
  <si>
    <t>Notification of Absences</t>
  </si>
  <si>
    <t xml:space="preserve">It is important to Managers in arranging workloads and staffing resources, that they are kept informed regarding expected commencement and cessation times, </t>
  </si>
  <si>
    <t xml:space="preserve">and of any changes in attendance times. Employees who are unable to attend for duty because of illness or other unforeseen reason, must advise their </t>
  </si>
  <si>
    <t xml:space="preserve">supervisor by 9.00am or within 1 hour of their normal commencement time, except when it is demonstrably impractical to do so. </t>
  </si>
  <si>
    <t>Applications for leave are to be submitted immediately on return to work.</t>
  </si>
  <si>
    <t>Employees may start work between 6.00am and 9.00am, and may finish work between 3.30pm and 6.00pm. The bandwidth</t>
  </si>
  <si>
    <t xml:space="preserve"> (ie. span of hours between earliest commencement time and latest finishing time) is 6.00am to 6.00pm.</t>
  </si>
  <si>
    <t>Enter time in 24hr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</si>
</sst>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"/>
    <numFmt numFmtId="165" formatCode=";;;"/>
    <numFmt numFmtId="166" formatCode="0.00;\-0.00"/>
    <numFmt numFmtId="167" formatCode="dd/mm/yy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sz val="10"/>
      <color indexed="36"/>
      <name val="Arial"/>
      <family val="2"/>
    </font>
    <font>
      <sz val="9"/>
      <color indexed="3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9"/>
      <color indexed="39"/>
      <name val="Arial"/>
      <family val="2"/>
    </font>
    <font>
      <sz val="10"/>
      <color indexed="39"/>
      <name val="MS Sans Serif"/>
      <family val="2"/>
    </font>
    <font>
      <sz val="9"/>
      <color indexed="17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MS Sans Serif"/>
      <family val="2"/>
    </font>
    <font>
      <sz val="8"/>
      <name val="Arial"/>
      <family val="2"/>
    </font>
    <font>
      <b/>
      <sz val="9"/>
      <color rgb="FFC0000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rgb="FFFFC000"/>
        <bgColor indexed="64"/>
      </patternFill>
    </fill>
    <fill>
      <patternFill patternType="lightUp">
        <bgColor rgb="FFFFFFFF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double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indexed="23"/>
      </bottom>
      <diagonal/>
    </border>
    <border>
      <left style="thin">
        <color indexed="55"/>
      </left>
      <right/>
      <top/>
      <bottom style="double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quotePrefix="1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0" fillId="0" borderId="0" xfId="0" applyBorder="1"/>
    <xf numFmtId="0" fontId="2" fillId="0" borderId="0" xfId="0" applyFont="1" applyBorder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2" fillId="0" borderId="0" xfId="0" applyFont="1" applyFill="1" applyBorder="1" applyProtection="1"/>
    <xf numFmtId="0" fontId="0" fillId="0" borderId="0" xfId="0" applyBorder="1" applyProtection="1"/>
    <xf numFmtId="0" fontId="6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5" fontId="3" fillId="0" borderId="2" xfId="0" applyNumberFormat="1" applyFont="1" applyFill="1" applyBorder="1" applyAlignment="1" applyProtection="1">
      <alignment horizontal="right"/>
    </xf>
    <xf numFmtId="2" fontId="8" fillId="0" borderId="2" xfId="0" applyNumberFormat="1" applyFont="1" applyFill="1" applyBorder="1" applyAlignment="1" applyProtection="1">
      <alignment horizontal="right"/>
    </xf>
    <xf numFmtId="0" fontId="3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0" fontId="0" fillId="0" borderId="4" xfId="0" applyBorder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3" fillId="0" borderId="2" xfId="0" applyFont="1" applyFill="1" applyBorder="1" applyProtection="1"/>
    <xf numFmtId="14" fontId="3" fillId="0" borderId="8" xfId="0" applyNumberFormat="1" applyFont="1" applyFill="1" applyBorder="1" applyAlignment="1" applyProtection="1">
      <alignment horizontal="centerContinuous"/>
    </xf>
    <xf numFmtId="0" fontId="3" fillId="0" borderId="8" xfId="0" applyFont="1" applyFill="1" applyBorder="1" applyAlignment="1" applyProtection="1">
      <alignment horizontal="right"/>
    </xf>
    <xf numFmtId="0" fontId="2" fillId="0" borderId="8" xfId="0" applyFont="1" applyBorder="1" applyProtection="1"/>
    <xf numFmtId="0" fontId="4" fillId="0" borderId="2" xfId="0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14" fontId="3" fillId="0" borderId="8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165" fontId="5" fillId="0" borderId="8" xfId="0" applyNumberFormat="1" applyFont="1" applyFill="1" applyBorder="1" applyAlignment="1" applyProtection="1">
      <alignment horizontal="center"/>
    </xf>
    <xf numFmtId="2" fontId="3" fillId="0" borderId="8" xfId="0" applyNumberFormat="1" applyFont="1" applyFill="1" applyBorder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vertical="center"/>
    </xf>
    <xf numFmtId="2" fontId="3" fillId="0" borderId="8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/>
    <xf numFmtId="0" fontId="3" fillId="0" borderId="8" xfId="0" applyFont="1" applyFill="1" applyBorder="1" applyProtection="1"/>
    <xf numFmtId="0" fontId="3" fillId="0" borderId="9" xfId="0" applyFont="1" applyFill="1" applyBorder="1" applyProtection="1"/>
    <xf numFmtId="0" fontId="3" fillId="0" borderId="4" xfId="0" applyFont="1" applyFill="1" applyBorder="1" applyProtection="1"/>
    <xf numFmtId="0" fontId="8" fillId="0" borderId="4" xfId="0" applyFont="1" applyFill="1" applyBorder="1" applyAlignment="1" applyProtection="1">
      <alignment horizontal="left"/>
    </xf>
    <xf numFmtId="0" fontId="3" fillId="0" borderId="10" xfId="0" applyFont="1" applyFill="1" applyBorder="1" applyProtection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4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/>
    <xf numFmtId="0" fontId="4" fillId="0" borderId="11" xfId="0" applyFont="1" applyFill="1" applyBorder="1" applyAlignment="1" applyProtection="1">
      <alignment horizontal="left" vertical="center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</xf>
    <xf numFmtId="165" fontId="3" fillId="0" borderId="2" xfId="0" applyNumberFormat="1" applyFont="1" applyFill="1" applyBorder="1" applyAlignment="1" applyProtection="1">
      <alignment horizontal="center"/>
    </xf>
    <xf numFmtId="166" fontId="8" fillId="0" borderId="2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2" fontId="8" fillId="0" borderId="8" xfId="0" applyNumberFormat="1" applyFont="1" applyFill="1" applyBorder="1" applyAlignment="1" applyProtection="1">
      <alignment horizontal="center"/>
    </xf>
    <xf numFmtId="2" fontId="8" fillId="0" borderId="2" xfId="0" applyNumberFormat="1" applyFont="1" applyFill="1" applyBorder="1" applyAlignment="1" applyProtection="1">
      <alignment horizontal="center"/>
    </xf>
    <xf numFmtId="165" fontId="8" fillId="0" borderId="2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horizontal="center"/>
    </xf>
    <xf numFmtId="165" fontId="8" fillId="0" borderId="8" xfId="0" applyNumberFormat="1" applyFont="1" applyFill="1" applyBorder="1" applyAlignment="1" applyProtection="1">
      <alignment horizontal="center"/>
    </xf>
    <xf numFmtId="2" fontId="8" fillId="0" borderId="2" xfId="0" quotePrefix="1" applyNumberFormat="1" applyFont="1" applyFill="1" applyBorder="1" applyAlignment="1" applyProtection="1">
      <alignment horizontal="center"/>
    </xf>
    <xf numFmtId="2" fontId="8" fillId="0" borderId="9" xfId="0" applyNumberFormat="1" applyFont="1" applyFill="1" applyBorder="1" applyAlignment="1" applyProtection="1">
      <alignment horizontal="center"/>
    </xf>
    <xf numFmtId="2" fontId="8" fillId="0" borderId="4" xfId="0" applyNumberFormat="1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2" fontId="8" fillId="0" borderId="2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Continuous"/>
    </xf>
    <xf numFmtId="0" fontId="0" fillId="3" borderId="0" xfId="0" applyFill="1" applyBorder="1" applyAlignment="1" applyProtection="1">
      <alignment horizontal="centerContinuous"/>
    </xf>
    <xf numFmtId="0" fontId="3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10" fillId="3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centerContinuous"/>
    </xf>
    <xf numFmtId="0" fontId="0" fillId="3" borderId="0" xfId="0" applyFill="1" applyBorder="1" applyAlignment="1">
      <alignment horizontal="left"/>
    </xf>
    <xf numFmtId="0" fontId="3" fillId="3" borderId="0" xfId="0" applyFont="1" applyFill="1" applyBorder="1" applyProtection="1"/>
    <xf numFmtId="2" fontId="9" fillId="4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quotePrefix="1" applyFont="1" applyFill="1" applyBorder="1" applyProtection="1"/>
    <xf numFmtId="0" fontId="3" fillId="0" borderId="14" xfId="0" applyFont="1" applyFill="1" applyBorder="1" applyProtection="1"/>
    <xf numFmtId="0" fontId="3" fillId="0" borderId="4" xfId="0" applyFont="1" applyFill="1" applyBorder="1" applyAlignment="1" applyProtection="1"/>
    <xf numFmtId="0" fontId="2" fillId="0" borderId="4" xfId="0" applyFont="1" applyBorder="1" applyAlignment="1"/>
    <xf numFmtId="0" fontId="4" fillId="0" borderId="9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2" fontId="12" fillId="0" borderId="2" xfId="0" applyNumberFormat="1" applyFont="1" applyFill="1" applyBorder="1" applyAlignment="1" applyProtection="1">
      <alignment horizontal="center"/>
      <protection locked="0"/>
    </xf>
    <xf numFmtId="2" fontId="7" fillId="0" borderId="9" xfId="0" applyNumberFormat="1" applyFont="1" applyFill="1" applyBorder="1" applyAlignment="1" applyProtection="1">
      <alignment horizontal="center"/>
      <protection locked="0"/>
    </xf>
    <xf numFmtId="2" fontId="7" fillId="0" borderId="9" xfId="0" applyNumberFormat="1" applyFont="1" applyFill="1" applyBorder="1" applyAlignment="1" applyProtection="1">
      <alignment horizontal="center"/>
    </xf>
    <xf numFmtId="2" fontId="12" fillId="0" borderId="2" xfId="0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center"/>
    </xf>
    <xf numFmtId="14" fontId="8" fillId="0" borderId="0" xfId="0" applyNumberFormat="1" applyFont="1" applyFill="1" applyBorder="1" applyAlignment="1" applyProtection="1">
      <alignment horizontal="right"/>
    </xf>
    <xf numFmtId="0" fontId="16" fillId="0" borderId="0" xfId="0" applyFont="1" applyFill="1" applyBorder="1" applyProtection="1"/>
    <xf numFmtId="2" fontId="12" fillId="0" borderId="11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left"/>
    </xf>
    <xf numFmtId="2" fontId="14" fillId="0" borderId="2" xfId="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Fill="1" applyBorder="1" applyAlignment="1" applyProtection="1">
      <alignment horizontal="center"/>
    </xf>
    <xf numFmtId="2" fontId="17" fillId="0" borderId="2" xfId="0" applyNumberFormat="1" applyFont="1" applyFill="1" applyBorder="1" applyAlignment="1" applyProtection="1">
      <alignment horizontal="center"/>
    </xf>
    <xf numFmtId="165" fontId="17" fillId="0" borderId="2" xfId="0" applyNumberFormat="1" applyFont="1" applyFill="1" applyBorder="1" applyAlignment="1" applyProtection="1">
      <alignment horizontal="center"/>
    </xf>
    <xf numFmtId="2" fontId="14" fillId="0" borderId="11" xfId="0" applyNumberFormat="1" applyFont="1" applyFill="1" applyBorder="1" applyAlignment="1" applyProtection="1">
      <alignment horizontal="center" vertical="center"/>
    </xf>
    <xf numFmtId="2" fontId="8" fillId="0" borderId="11" xfId="0" applyNumberFormat="1" applyFont="1" applyFill="1" applyBorder="1" applyAlignment="1" applyProtection="1">
      <alignment horizontal="center" vertical="center"/>
    </xf>
    <xf numFmtId="2" fontId="14" fillId="5" borderId="2" xfId="0" applyNumberFormat="1" applyFont="1" applyFill="1" applyBorder="1" applyAlignment="1" applyProtection="1">
      <alignment horizontal="center"/>
    </xf>
    <xf numFmtId="2" fontId="17" fillId="5" borderId="2" xfId="0" applyNumberFormat="1" applyFont="1" applyFill="1" applyBorder="1" applyAlignment="1" applyProtection="1">
      <alignment horizontal="center"/>
    </xf>
    <xf numFmtId="165" fontId="17" fillId="5" borderId="2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  <protection locked="0"/>
    </xf>
    <xf numFmtId="167" fontId="3" fillId="0" borderId="9" xfId="0" applyNumberFormat="1" applyFont="1" applyFill="1" applyBorder="1" applyAlignment="1" applyProtection="1">
      <alignment horizontal="center"/>
    </xf>
    <xf numFmtId="167" fontId="3" fillId="0" borderId="16" xfId="0" applyNumberFormat="1" applyFont="1" applyFill="1" applyBorder="1" applyAlignment="1" applyProtection="1">
      <alignment horizontal="center"/>
    </xf>
    <xf numFmtId="167" fontId="8" fillId="0" borderId="0" xfId="0" applyNumberFormat="1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  <protection locked="0"/>
    </xf>
    <xf numFmtId="167" fontId="3" fillId="6" borderId="0" xfId="0" applyNumberFormat="1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/>
    <xf numFmtId="0" fontId="21" fillId="0" borderId="0" xfId="0" applyFont="1"/>
    <xf numFmtId="0" fontId="2" fillId="0" borderId="0" xfId="0" applyFont="1"/>
    <xf numFmtId="14" fontId="0" fillId="0" borderId="0" xfId="0" applyNumberFormat="1"/>
    <xf numFmtId="0" fontId="22" fillId="0" borderId="0" xfId="0" applyFont="1"/>
    <xf numFmtId="165" fontId="17" fillId="7" borderId="2" xfId="0" applyNumberFormat="1" applyFont="1" applyFill="1" applyBorder="1" applyAlignment="1" applyProtection="1">
      <alignment horizontal="center"/>
    </xf>
    <xf numFmtId="2" fontId="14" fillId="0" borderId="18" xfId="0" applyNumberFormat="1" applyFont="1" applyFill="1" applyBorder="1" applyAlignment="1" applyProtection="1">
      <alignment horizontal="center"/>
      <protection locked="0"/>
    </xf>
    <xf numFmtId="2" fontId="14" fillId="0" borderId="19" xfId="0" applyNumberFormat="1" applyFont="1" applyFill="1" applyBorder="1" applyAlignment="1" applyProtection="1">
      <alignment horizontal="center"/>
      <protection locked="0"/>
    </xf>
    <xf numFmtId="2" fontId="17" fillId="0" borderId="19" xfId="0" applyNumberFormat="1" applyFont="1" applyFill="1" applyBorder="1" applyAlignment="1" applyProtection="1">
      <alignment horizontal="center"/>
    </xf>
    <xf numFmtId="165" fontId="17" fillId="0" borderId="19" xfId="0" applyNumberFormat="1" applyFont="1" applyFill="1" applyBorder="1" applyAlignment="1" applyProtection="1">
      <alignment horizontal="center"/>
    </xf>
    <xf numFmtId="2" fontId="14" fillId="0" borderId="17" xfId="0" applyNumberFormat="1" applyFont="1" applyFill="1" applyBorder="1" applyAlignment="1" applyProtection="1">
      <alignment horizontal="center" vertical="center"/>
    </xf>
    <xf numFmtId="165" fontId="3" fillId="0" borderId="19" xfId="0" applyNumberFormat="1" applyFont="1" applyFill="1" applyBorder="1" applyAlignment="1" applyProtection="1">
      <alignment horizontal="center"/>
    </xf>
    <xf numFmtId="2" fontId="12" fillId="0" borderId="19" xfId="0" applyNumberFormat="1" applyFont="1" applyFill="1" applyBorder="1" applyAlignment="1" applyProtection="1">
      <alignment horizontal="center"/>
      <protection locked="0"/>
    </xf>
    <xf numFmtId="2" fontId="7" fillId="0" borderId="20" xfId="0" applyNumberFormat="1" applyFont="1" applyFill="1" applyBorder="1" applyAlignment="1" applyProtection="1">
      <alignment horizontal="center"/>
      <protection locked="0"/>
    </xf>
    <xf numFmtId="2" fontId="13" fillId="0" borderId="19" xfId="0" applyNumberFormat="1" applyFont="1" applyFill="1" applyBorder="1" applyAlignment="1" applyProtection="1">
      <alignment horizontal="center"/>
    </xf>
    <xf numFmtId="2" fontId="12" fillId="0" borderId="19" xfId="0" applyNumberFormat="1" applyFont="1" applyFill="1" applyBorder="1" applyAlignment="1" applyProtection="1">
      <alignment horizontal="center"/>
    </xf>
    <xf numFmtId="2" fontId="12" fillId="0" borderId="17" xfId="0" applyNumberFormat="1" applyFont="1" applyFill="1" applyBorder="1" applyAlignment="1" applyProtection="1">
      <alignment horizontal="center"/>
    </xf>
    <xf numFmtId="165" fontId="3" fillId="0" borderId="19" xfId="0" applyNumberFormat="1" applyFont="1" applyFill="1" applyBorder="1" applyAlignment="1" applyProtection="1">
      <alignment horizontal="right"/>
    </xf>
    <xf numFmtId="0" fontId="15" fillId="0" borderId="19" xfId="0" applyFont="1" applyFill="1" applyBorder="1" applyAlignment="1" applyProtection="1">
      <alignment horizontal="center"/>
      <protection locked="0"/>
    </xf>
    <xf numFmtId="2" fontId="5" fillId="0" borderId="19" xfId="0" applyNumberFormat="1" applyFont="1" applyFill="1" applyBorder="1" applyAlignment="1" applyProtection="1">
      <alignment horizontal="center"/>
      <protection locked="0"/>
    </xf>
    <xf numFmtId="2" fontId="5" fillId="0" borderId="19" xfId="0" applyNumberFormat="1" applyFont="1" applyFill="1" applyBorder="1" applyAlignment="1" applyProtection="1">
      <alignment horizontal="center"/>
    </xf>
    <xf numFmtId="165" fontId="5" fillId="0" borderId="19" xfId="0" applyNumberFormat="1" applyFont="1" applyFill="1" applyBorder="1" applyAlignment="1" applyProtection="1">
      <alignment horizontal="center"/>
    </xf>
    <xf numFmtId="2" fontId="8" fillId="0" borderId="17" xfId="0" applyNumberFormat="1" applyFont="1" applyFill="1" applyBorder="1" applyAlignment="1" applyProtection="1">
      <alignment horizontal="center" vertical="center"/>
    </xf>
    <xf numFmtId="0" fontId="3" fillId="8" borderId="0" xfId="0" applyFont="1" applyFill="1" applyBorder="1" applyProtection="1"/>
    <xf numFmtId="0" fontId="0" fillId="8" borderId="0" xfId="0" applyFill="1" applyBorder="1" applyProtection="1"/>
    <xf numFmtId="0" fontId="6" fillId="8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48</xdr:row>
      <xdr:rowOff>28575</xdr:rowOff>
    </xdr:from>
    <xdr:to>
      <xdr:col>1</xdr:col>
      <xdr:colOff>28575</xdr:colOff>
      <xdr:row>48</xdr:row>
      <xdr:rowOff>38100</xdr:rowOff>
    </xdr:to>
    <xdr:sp macro="" textlink="">
      <xdr:nvSpPr>
        <xdr:cNvPr id="30702" name="Text 23">
          <a:extLst>
            <a:ext uri="{FF2B5EF4-FFF2-40B4-BE49-F238E27FC236}">
              <a16:creationId xmlns:a16="http://schemas.microsoft.com/office/drawing/2014/main" id="{00000000-0008-0000-0200-0000EE770000}"/>
            </a:ext>
          </a:extLst>
        </xdr:cNvPr>
        <xdr:cNvSpPr txBox="1">
          <a:spLocks noChangeArrowheads="1"/>
        </xdr:cNvSpPr>
      </xdr:nvSpPr>
      <xdr:spPr bwMode="auto">
        <a:xfrm>
          <a:off x="95250" y="443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47</xdr:row>
      <xdr:rowOff>62230</xdr:rowOff>
    </xdr:from>
    <xdr:to>
      <xdr:col>5</xdr:col>
      <xdr:colOff>325086</xdr:colOff>
      <xdr:row>58</xdr:row>
      <xdr:rowOff>180979</xdr:rowOff>
    </xdr:to>
    <xdr:sp macro="" textlink="">
      <xdr:nvSpPr>
        <xdr:cNvPr id="2072" name="Text 24">
          <a:extLst>
            <a:ext uri="{FF2B5EF4-FFF2-40B4-BE49-F238E27FC236}">
              <a16:creationId xmlns:a16="http://schemas.microsoft.com/office/drawing/2014/main" id="{00000000-0008-0000-0200-000018080000}"/>
            </a:ext>
          </a:extLst>
        </xdr:cNvPr>
        <xdr:cNvSpPr txBox="1">
          <a:spLocks noChangeArrowheads="1"/>
        </xdr:cNvSpPr>
      </xdr:nvSpPr>
      <xdr:spPr bwMode="auto">
        <a:xfrm>
          <a:off x="76200" y="4324350"/>
          <a:ext cx="2695575" cy="171450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EMPLOYEE'S CERTIFICATION</a:t>
          </a: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  I certify that the details on this form are correct</a:t>
          </a:r>
        </a:p>
        <a:p>
          <a:pPr algn="l" rtl="0">
            <a:defRPr sz="1000"/>
          </a:pP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  Leave applications submitted          Yes / No / NA</a:t>
          </a:r>
        </a:p>
        <a:p>
          <a:pPr algn="l" rtl="0">
            <a:defRPr sz="1000"/>
          </a:pP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  Excess Debits?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Leave application submitted        Yes / No / NA</a:t>
          </a:r>
        </a:p>
        <a:p>
          <a:pPr algn="l" rtl="0">
            <a:defRPr sz="1000"/>
          </a:pP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       .........../............/...........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                                                          Date</a:t>
          </a:r>
        </a:p>
      </xdr:txBody>
    </xdr:sp>
    <xdr:clientData/>
  </xdr:twoCellAnchor>
  <xdr:twoCellAnchor>
    <xdr:from>
      <xdr:col>5</xdr:col>
      <xdr:colOff>398145</xdr:colOff>
      <xdr:row>47</xdr:row>
      <xdr:rowOff>62230</xdr:rowOff>
    </xdr:from>
    <xdr:to>
      <xdr:col>10</xdr:col>
      <xdr:colOff>130168</xdr:colOff>
      <xdr:row>58</xdr:row>
      <xdr:rowOff>193701</xdr:rowOff>
    </xdr:to>
    <xdr:sp macro="" textlink="">
      <xdr:nvSpPr>
        <xdr:cNvPr id="2073" name="Text 25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SpPr txBox="1">
          <a:spLocks noChangeArrowheads="1"/>
        </xdr:cNvSpPr>
      </xdr:nvSpPr>
      <xdr:spPr bwMode="auto">
        <a:xfrm>
          <a:off x="2847975" y="4324350"/>
          <a:ext cx="2447925" cy="173355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800"/>
            </a:lnSpc>
            <a:defRPr sz="1000"/>
          </a:pPr>
          <a:r>
            <a:rPr lang="en-AU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SUPERVISOR'S REPORT</a:t>
          </a:r>
        </a:p>
        <a:p>
          <a:pPr algn="l" rtl="0">
            <a:lnSpc>
              <a:spcPts val="8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Attendance Satisfactory:                         Yes / No</a:t>
          </a:r>
        </a:p>
        <a:p>
          <a:pPr algn="l" rtl="0">
            <a:lnSpc>
              <a:spcPts val="8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Leave Applications Required?              Yes / No</a:t>
          </a:r>
        </a:p>
        <a:p>
          <a:pPr algn="l" rtl="0">
            <a:lnSpc>
              <a:spcPts val="8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Leave Aplications Submitted?      NA / Yes / No</a:t>
          </a:r>
        </a:p>
        <a:p>
          <a:pPr algn="l" rtl="0">
            <a:lnSpc>
              <a:spcPts val="8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Excess Debits?        ____hrs ____min   LWOP  </a:t>
          </a:r>
        </a:p>
        <a:p>
          <a:pPr algn="l" rtl="0">
            <a:lnSpc>
              <a:spcPts val="8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Referred to Personnel               NA /  Yes  /  No</a:t>
          </a:r>
        </a:p>
        <a:p>
          <a:pPr algn="l" rtl="0">
            <a:lnSpc>
              <a:spcPts val="9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Excess Credits?          NA / Forfeit  /  Carry Over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en-AU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       ........./........../.........</a:t>
          </a:r>
        </a:p>
        <a:p>
          <a:pPr algn="l" rtl="0">
            <a:lnSpc>
              <a:spcPts val="800"/>
            </a:lnSpc>
            <a:defRPr sz="1000"/>
          </a:pPr>
          <a:r>
            <a:rPr lang="en-A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Signature                                                      Date</a:t>
          </a:r>
        </a:p>
      </xdr:txBody>
    </xdr:sp>
    <xdr:clientData/>
  </xdr:twoCellAnchor>
  <xdr:twoCellAnchor>
    <xdr:from>
      <xdr:col>10</xdr:col>
      <xdr:colOff>325120</xdr:colOff>
      <xdr:row>54</xdr:row>
      <xdr:rowOff>112395</xdr:rowOff>
    </xdr:from>
    <xdr:to>
      <xdr:col>13</xdr:col>
      <xdr:colOff>436262</xdr:colOff>
      <xdr:row>56</xdr:row>
      <xdr:rowOff>91</xdr:rowOff>
    </xdr:to>
    <xdr:sp macro="" textlink="">
      <xdr:nvSpPr>
        <xdr:cNvPr id="2078" name="Text 30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SpPr txBox="1">
          <a:spLocks noChangeArrowheads="1"/>
        </xdr:cNvSpPr>
      </xdr:nvSpPr>
      <xdr:spPr bwMode="auto">
        <a:xfrm>
          <a:off x="5495925" y="5353050"/>
          <a:ext cx="174307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CARRY OVER TOTALS</a:t>
          </a:r>
        </a:p>
      </xdr:txBody>
    </xdr:sp>
    <xdr:clientData/>
  </xdr:twoCellAnchor>
  <xdr:twoCellAnchor>
    <xdr:from>
      <xdr:col>10</xdr:col>
      <xdr:colOff>276225</xdr:colOff>
      <xdr:row>54</xdr:row>
      <xdr:rowOff>85725</xdr:rowOff>
    </xdr:from>
    <xdr:to>
      <xdr:col>17</xdr:col>
      <xdr:colOff>495300</xdr:colOff>
      <xdr:row>58</xdr:row>
      <xdr:rowOff>190500</xdr:rowOff>
    </xdr:to>
    <xdr:sp macro="" textlink="">
      <xdr:nvSpPr>
        <xdr:cNvPr id="30706" name="Rectangle 31">
          <a:extLst>
            <a:ext uri="{FF2B5EF4-FFF2-40B4-BE49-F238E27FC236}">
              <a16:creationId xmlns:a16="http://schemas.microsoft.com/office/drawing/2014/main" id="{00000000-0008-0000-0200-0000F2770000}"/>
            </a:ext>
          </a:extLst>
        </xdr:cNvPr>
        <xdr:cNvSpPr>
          <a:spLocks noChangeArrowheads="1"/>
        </xdr:cNvSpPr>
      </xdr:nvSpPr>
      <xdr:spPr bwMode="auto">
        <a:xfrm>
          <a:off x="5486400" y="5334000"/>
          <a:ext cx="4019550" cy="72390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340995</xdr:colOff>
      <xdr:row>56</xdr:row>
      <xdr:rowOff>0</xdr:rowOff>
    </xdr:from>
    <xdr:to>
      <xdr:col>15</xdr:col>
      <xdr:colOff>177894</xdr:colOff>
      <xdr:row>57</xdr:row>
      <xdr:rowOff>3288</xdr:rowOff>
    </xdr:to>
    <xdr:sp macro="" textlink="">
      <xdr:nvSpPr>
        <xdr:cNvPr id="2163" name="Text 115">
          <a:extLst>
            <a:ext uri="{FF2B5EF4-FFF2-40B4-BE49-F238E27FC236}">
              <a16:creationId xmlns:a16="http://schemas.microsoft.com/office/drawing/2014/main" id="{00000000-0008-0000-0200-000073080000}"/>
            </a:ext>
          </a:extLst>
        </xdr:cNvPr>
        <xdr:cNvSpPr txBox="1">
          <a:spLocks noChangeArrowheads="1"/>
        </xdr:cNvSpPr>
      </xdr:nvSpPr>
      <xdr:spPr bwMode="auto">
        <a:xfrm>
          <a:off x="7677150" y="5562600"/>
          <a:ext cx="38100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HRS</a:t>
          </a:r>
        </a:p>
      </xdr:txBody>
    </xdr:sp>
    <xdr:clientData/>
  </xdr:twoCellAnchor>
  <xdr:twoCellAnchor>
    <xdr:from>
      <xdr:col>14</xdr:col>
      <xdr:colOff>340995</xdr:colOff>
      <xdr:row>56</xdr:row>
      <xdr:rowOff>142875</xdr:rowOff>
    </xdr:from>
    <xdr:to>
      <xdr:col>15</xdr:col>
      <xdr:colOff>177894</xdr:colOff>
      <xdr:row>58</xdr:row>
      <xdr:rowOff>38100</xdr:rowOff>
    </xdr:to>
    <xdr:sp macro="" textlink="">
      <xdr:nvSpPr>
        <xdr:cNvPr id="2164" name="Text 116">
          <a:extLst>
            <a:ext uri="{FF2B5EF4-FFF2-40B4-BE49-F238E27FC236}">
              <a16:creationId xmlns:a16="http://schemas.microsoft.com/office/drawing/2014/main" id="{00000000-0008-0000-0200-000074080000}"/>
            </a:ext>
          </a:extLst>
        </xdr:cNvPr>
        <xdr:cNvSpPr txBox="1">
          <a:spLocks noChangeArrowheads="1"/>
        </xdr:cNvSpPr>
      </xdr:nvSpPr>
      <xdr:spPr bwMode="auto">
        <a:xfrm>
          <a:off x="7677150" y="5705475"/>
          <a:ext cx="38100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HRS</a:t>
          </a:r>
        </a:p>
      </xdr:txBody>
    </xdr:sp>
    <xdr:clientData/>
  </xdr:twoCellAnchor>
  <xdr:twoCellAnchor>
    <xdr:from>
      <xdr:col>14</xdr:col>
      <xdr:colOff>340995</xdr:colOff>
      <xdr:row>57</xdr:row>
      <xdr:rowOff>0</xdr:rowOff>
    </xdr:from>
    <xdr:to>
      <xdr:col>15</xdr:col>
      <xdr:colOff>177894</xdr:colOff>
      <xdr:row>58</xdr:row>
      <xdr:rowOff>3313</xdr:rowOff>
    </xdr:to>
    <xdr:sp macro="" textlink="">
      <xdr:nvSpPr>
        <xdr:cNvPr id="2165" name="Text 117">
          <a:extLst>
            <a:ext uri="{FF2B5EF4-FFF2-40B4-BE49-F238E27FC236}">
              <a16:creationId xmlns:a16="http://schemas.microsoft.com/office/drawing/2014/main" id="{00000000-0008-0000-0200-000075080000}"/>
            </a:ext>
          </a:extLst>
        </xdr:cNvPr>
        <xdr:cNvSpPr txBox="1">
          <a:spLocks noChangeArrowheads="1"/>
        </xdr:cNvSpPr>
      </xdr:nvSpPr>
      <xdr:spPr bwMode="auto">
        <a:xfrm>
          <a:off x="7677150" y="5724525"/>
          <a:ext cx="381000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A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5"/>
  <sheetViews>
    <sheetView topLeftCell="A43" workbookViewId="0">
      <selection activeCell="F26" sqref="F26"/>
    </sheetView>
  </sheetViews>
  <sheetFormatPr defaultRowHeight="12.75" x14ac:dyDescent="0.2"/>
  <cols>
    <col min="15" max="15" width="10.140625" bestFit="1" customWidth="1"/>
    <col min="271" max="271" width="10.140625" bestFit="1" customWidth="1"/>
    <col min="527" max="527" width="10.140625" bestFit="1" customWidth="1"/>
    <col min="783" max="783" width="10.140625" bestFit="1" customWidth="1"/>
    <col min="1039" max="1039" width="10.140625" bestFit="1" customWidth="1"/>
    <col min="1295" max="1295" width="10.140625" bestFit="1" customWidth="1"/>
    <col min="1551" max="1551" width="10.140625" bestFit="1" customWidth="1"/>
    <col min="1807" max="1807" width="10.140625" bestFit="1" customWidth="1"/>
    <col min="2063" max="2063" width="10.140625" bestFit="1" customWidth="1"/>
    <col min="2319" max="2319" width="10.140625" bestFit="1" customWidth="1"/>
    <col min="2575" max="2575" width="10.140625" bestFit="1" customWidth="1"/>
    <col min="2831" max="2831" width="10.140625" bestFit="1" customWidth="1"/>
    <col min="3087" max="3087" width="10.140625" bestFit="1" customWidth="1"/>
    <col min="3343" max="3343" width="10.140625" bestFit="1" customWidth="1"/>
    <col min="3599" max="3599" width="10.140625" bestFit="1" customWidth="1"/>
    <col min="3855" max="3855" width="10.140625" bestFit="1" customWidth="1"/>
    <col min="4111" max="4111" width="10.140625" bestFit="1" customWidth="1"/>
    <col min="4367" max="4367" width="10.140625" bestFit="1" customWidth="1"/>
    <col min="4623" max="4623" width="10.140625" bestFit="1" customWidth="1"/>
    <col min="4879" max="4879" width="10.140625" bestFit="1" customWidth="1"/>
    <col min="5135" max="5135" width="10.140625" bestFit="1" customWidth="1"/>
    <col min="5391" max="5391" width="10.140625" bestFit="1" customWidth="1"/>
    <col min="5647" max="5647" width="10.140625" bestFit="1" customWidth="1"/>
    <col min="5903" max="5903" width="10.140625" bestFit="1" customWidth="1"/>
    <col min="6159" max="6159" width="10.140625" bestFit="1" customWidth="1"/>
    <col min="6415" max="6415" width="10.140625" bestFit="1" customWidth="1"/>
    <col min="6671" max="6671" width="10.140625" bestFit="1" customWidth="1"/>
    <col min="6927" max="6927" width="10.140625" bestFit="1" customWidth="1"/>
    <col min="7183" max="7183" width="10.140625" bestFit="1" customWidth="1"/>
    <col min="7439" max="7439" width="10.140625" bestFit="1" customWidth="1"/>
    <col min="7695" max="7695" width="10.140625" bestFit="1" customWidth="1"/>
    <col min="7951" max="7951" width="10.140625" bestFit="1" customWidth="1"/>
    <col min="8207" max="8207" width="10.140625" bestFit="1" customWidth="1"/>
    <col min="8463" max="8463" width="10.140625" bestFit="1" customWidth="1"/>
    <col min="8719" max="8719" width="10.140625" bestFit="1" customWidth="1"/>
    <col min="8975" max="8975" width="10.140625" bestFit="1" customWidth="1"/>
    <col min="9231" max="9231" width="10.140625" bestFit="1" customWidth="1"/>
    <col min="9487" max="9487" width="10.140625" bestFit="1" customWidth="1"/>
    <col min="9743" max="9743" width="10.140625" bestFit="1" customWidth="1"/>
    <col min="9999" max="9999" width="10.140625" bestFit="1" customWidth="1"/>
    <col min="10255" max="10255" width="10.140625" bestFit="1" customWidth="1"/>
    <col min="10511" max="10511" width="10.140625" bestFit="1" customWidth="1"/>
    <col min="10767" max="10767" width="10.140625" bestFit="1" customWidth="1"/>
    <col min="11023" max="11023" width="10.140625" bestFit="1" customWidth="1"/>
    <col min="11279" max="11279" width="10.140625" bestFit="1" customWidth="1"/>
    <col min="11535" max="11535" width="10.140625" bestFit="1" customWidth="1"/>
    <col min="11791" max="11791" width="10.140625" bestFit="1" customWidth="1"/>
    <col min="12047" max="12047" width="10.140625" bestFit="1" customWidth="1"/>
    <col min="12303" max="12303" width="10.140625" bestFit="1" customWidth="1"/>
    <col min="12559" max="12559" width="10.140625" bestFit="1" customWidth="1"/>
    <col min="12815" max="12815" width="10.140625" bestFit="1" customWidth="1"/>
    <col min="13071" max="13071" width="10.140625" bestFit="1" customWidth="1"/>
    <col min="13327" max="13327" width="10.140625" bestFit="1" customWidth="1"/>
    <col min="13583" max="13583" width="10.140625" bestFit="1" customWidth="1"/>
    <col min="13839" max="13839" width="10.140625" bestFit="1" customWidth="1"/>
    <col min="14095" max="14095" width="10.140625" bestFit="1" customWidth="1"/>
    <col min="14351" max="14351" width="10.140625" bestFit="1" customWidth="1"/>
    <col min="14607" max="14607" width="10.140625" bestFit="1" customWidth="1"/>
    <col min="14863" max="14863" width="10.140625" bestFit="1" customWidth="1"/>
    <col min="15119" max="15119" width="10.140625" bestFit="1" customWidth="1"/>
    <col min="15375" max="15375" width="10.140625" bestFit="1" customWidth="1"/>
    <col min="15631" max="15631" width="10.140625" bestFit="1" customWidth="1"/>
    <col min="15887" max="15887" width="10.140625" bestFit="1" customWidth="1"/>
    <col min="16143" max="16143" width="10.140625" bestFit="1" customWidth="1"/>
  </cols>
  <sheetData>
    <row r="1" spans="1:17" x14ac:dyDescent="0.2">
      <c r="A1" s="134" t="s">
        <v>42</v>
      </c>
    </row>
    <row r="3" spans="1:17" s="134" customFormat="1" x14ac:dyDescent="0.2">
      <c r="A3" s="134" t="s">
        <v>43</v>
      </c>
    </row>
    <row r="4" spans="1:17" x14ac:dyDescent="0.2">
      <c r="A4" s="135" t="s">
        <v>44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x14ac:dyDescent="0.2">
      <c r="A5" s="135" t="s">
        <v>45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7" x14ac:dyDescent="0.2">
      <c r="A6" t="s">
        <v>46</v>
      </c>
    </row>
    <row r="7" spans="1:17" x14ac:dyDescent="0.2">
      <c r="A7" s="135" t="s">
        <v>47</v>
      </c>
      <c r="B7" s="135"/>
      <c r="C7" s="135"/>
      <c r="D7" s="135"/>
      <c r="E7" s="135"/>
      <c r="F7" s="135"/>
      <c r="G7" s="135"/>
      <c r="H7" s="135"/>
      <c r="I7" s="135"/>
      <c r="J7" s="135"/>
    </row>
    <row r="9" spans="1:17" s="134" customFormat="1" x14ac:dyDescent="0.2">
      <c r="A9" s="134" t="s">
        <v>48</v>
      </c>
    </row>
    <row r="10" spans="1:17" x14ac:dyDescent="0.2">
      <c r="A10" t="s">
        <v>49</v>
      </c>
    </row>
    <row r="11" spans="1:17" x14ac:dyDescent="0.2">
      <c r="A11" t="s">
        <v>50</v>
      </c>
    </row>
    <row r="12" spans="1:17" x14ac:dyDescent="0.2">
      <c r="A12" t="s">
        <v>51</v>
      </c>
    </row>
    <row r="14" spans="1:17" x14ac:dyDescent="0.2">
      <c r="A14" s="134" t="s">
        <v>52</v>
      </c>
    </row>
    <row r="15" spans="1:17" x14ac:dyDescent="0.2">
      <c r="A15" t="s">
        <v>53</v>
      </c>
    </row>
    <row r="16" spans="1:17" x14ac:dyDescent="0.2">
      <c r="A16" t="s">
        <v>54</v>
      </c>
    </row>
    <row r="18" spans="1:15" x14ac:dyDescent="0.2">
      <c r="A18" s="134" t="s">
        <v>55</v>
      </c>
    </row>
    <row r="19" spans="1:15" x14ac:dyDescent="0.2">
      <c r="A19" t="s">
        <v>56</v>
      </c>
    </row>
    <row r="21" spans="1:15" s="134" customFormat="1" x14ac:dyDescent="0.2">
      <c r="A21" s="134" t="s">
        <v>57</v>
      </c>
    </row>
    <row r="22" spans="1:15" x14ac:dyDescent="0.2">
      <c r="A22" s="136" t="s">
        <v>58</v>
      </c>
      <c r="O22" s="137">
        <v>37720</v>
      </c>
    </row>
    <row r="23" spans="1:15" x14ac:dyDescent="0.2">
      <c r="A23" s="138" t="s">
        <v>59</v>
      </c>
      <c r="O23" s="137">
        <v>37734</v>
      </c>
    </row>
    <row r="24" spans="1:15" x14ac:dyDescent="0.2">
      <c r="O24" s="137">
        <v>37748</v>
      </c>
    </row>
    <row r="25" spans="1:15" s="134" customFormat="1" x14ac:dyDescent="0.2">
      <c r="A25" s="134" t="s">
        <v>60</v>
      </c>
      <c r="O25" s="137">
        <v>37762</v>
      </c>
    </row>
    <row r="26" spans="1:15" x14ac:dyDescent="0.2">
      <c r="A26" s="136" t="s">
        <v>61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5" x14ac:dyDescent="0.2">
      <c r="A27" s="135" t="s">
        <v>62</v>
      </c>
      <c r="B27" s="135"/>
      <c r="C27" s="135"/>
      <c r="D27" s="135"/>
    </row>
    <row r="28" spans="1:15" x14ac:dyDescent="0.2">
      <c r="A28" t="s">
        <v>63</v>
      </c>
    </row>
    <row r="29" spans="1:15" x14ac:dyDescent="0.2">
      <c r="A29" t="s">
        <v>64</v>
      </c>
    </row>
    <row r="31" spans="1:15" s="134" customFormat="1" x14ac:dyDescent="0.2">
      <c r="A31" s="134" t="s">
        <v>65</v>
      </c>
    </row>
    <row r="32" spans="1:15" x14ac:dyDescent="0.2">
      <c r="A32" t="s">
        <v>66</v>
      </c>
    </row>
    <row r="33" spans="1:30" x14ac:dyDescent="0.2">
      <c r="A33" t="s">
        <v>67</v>
      </c>
    </row>
    <row r="35" spans="1:30" s="134" customFormat="1" x14ac:dyDescent="0.2">
      <c r="A35" s="134" t="s">
        <v>68</v>
      </c>
    </row>
    <row r="36" spans="1:30" x14ac:dyDescent="0.2">
      <c r="A36" t="s">
        <v>69</v>
      </c>
    </row>
    <row r="37" spans="1:30" x14ac:dyDescent="0.2">
      <c r="A37" t="s">
        <v>70</v>
      </c>
    </row>
    <row r="38" spans="1:30" x14ac:dyDescent="0.2">
      <c r="A38" t="s">
        <v>71</v>
      </c>
    </row>
    <row r="39" spans="1:30" x14ac:dyDescent="0.2">
      <c r="A39" t="s">
        <v>72</v>
      </c>
    </row>
    <row r="40" spans="1:30" x14ac:dyDescent="0.2">
      <c r="A40" t="s">
        <v>73</v>
      </c>
    </row>
    <row r="41" spans="1:30" x14ac:dyDescent="0.2">
      <c r="A41" t="s">
        <v>74</v>
      </c>
    </row>
    <row r="43" spans="1:30" s="134" customFormat="1" x14ac:dyDescent="0.2">
      <c r="A43" s="134" t="s">
        <v>75</v>
      </c>
    </row>
    <row r="44" spans="1:30" x14ac:dyDescent="0.2">
      <c r="A44" s="136" t="s">
        <v>76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</row>
    <row r="45" spans="1:30" x14ac:dyDescent="0.2">
      <c r="A45" s="136" t="s">
        <v>77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 spans="1:30" x14ac:dyDescent="0.2">
      <c r="A46" s="136" t="s">
        <v>78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</row>
    <row r="47" spans="1:30" x14ac:dyDescent="0.2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</row>
    <row r="48" spans="1:30" s="134" customFormat="1" x14ac:dyDescent="0.2">
      <c r="A48" s="134" t="s">
        <v>79</v>
      </c>
    </row>
    <row r="49" spans="1:38" x14ac:dyDescent="0.2">
      <c r="A49" s="136" t="s">
        <v>80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</row>
    <row r="50" spans="1:38" x14ac:dyDescent="0.2">
      <c r="A50" s="136" t="s">
        <v>81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</row>
    <row r="51" spans="1:38" x14ac:dyDescent="0.2">
      <c r="A51" s="136" t="s">
        <v>82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</row>
    <row r="52" spans="1:38" x14ac:dyDescent="0.2">
      <c r="A52" s="136" t="s">
        <v>83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</row>
    <row r="54" spans="1:38" s="134" customFormat="1" x14ac:dyDescent="0.2">
      <c r="A54" s="134" t="s">
        <v>84</v>
      </c>
    </row>
    <row r="55" spans="1:38" x14ac:dyDescent="0.2">
      <c r="A55" s="135" t="s">
        <v>85</v>
      </c>
    </row>
    <row r="56" spans="1:38" x14ac:dyDescent="0.2">
      <c r="A56" s="136" t="s">
        <v>86</v>
      </c>
    </row>
    <row r="57" spans="1:38" x14ac:dyDescent="0.2">
      <c r="A57" s="136" t="s">
        <v>87</v>
      </c>
    </row>
    <row r="59" spans="1:38" s="134" customFormat="1" x14ac:dyDescent="0.2">
      <c r="A59" s="134" t="s">
        <v>88</v>
      </c>
    </row>
    <row r="60" spans="1:38" x14ac:dyDescent="0.2">
      <c r="A60" t="s">
        <v>89</v>
      </c>
    </row>
    <row r="61" spans="1:38" x14ac:dyDescent="0.2">
      <c r="A61" t="s">
        <v>90</v>
      </c>
    </row>
    <row r="62" spans="1:38" x14ac:dyDescent="0.2">
      <c r="A62" t="s">
        <v>91</v>
      </c>
    </row>
    <row r="64" spans="1:38" s="134" customFormat="1" x14ac:dyDescent="0.2">
      <c r="A64" s="134" t="s">
        <v>92</v>
      </c>
    </row>
    <row r="65" spans="1:14" x14ac:dyDescent="0.2">
      <c r="A65" s="135" t="s">
        <v>93</v>
      </c>
    </row>
    <row r="66" spans="1:14" x14ac:dyDescent="0.2">
      <c r="A66" t="s">
        <v>94</v>
      </c>
    </row>
    <row r="67" spans="1:14" x14ac:dyDescent="0.2">
      <c r="A67" s="135" t="s">
        <v>95</v>
      </c>
    </row>
    <row r="69" spans="1:14" s="134" customFormat="1" x14ac:dyDescent="0.2">
      <c r="A69" s="134" t="s">
        <v>96</v>
      </c>
    </row>
    <row r="70" spans="1:14" x14ac:dyDescent="0.2">
      <c r="A70" t="s">
        <v>97</v>
      </c>
    </row>
    <row r="71" spans="1:14" x14ac:dyDescent="0.2">
      <c r="A71" t="s">
        <v>98</v>
      </c>
    </row>
    <row r="72" spans="1:14" x14ac:dyDescent="0.2">
      <c r="A72" t="s">
        <v>99</v>
      </c>
    </row>
    <row r="73" spans="1:14" x14ac:dyDescent="0.2">
      <c r="A73" s="135" t="s">
        <v>100</v>
      </c>
      <c r="B73" s="135"/>
      <c r="C73" s="135"/>
      <c r="D73" s="135"/>
      <c r="E73" s="135"/>
      <c r="F73" s="135"/>
      <c r="G73" s="135"/>
    </row>
    <row r="74" spans="1:14" x14ac:dyDescent="0.2">
      <c r="A74" s="136" t="s">
        <v>101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</row>
    <row r="75" spans="1:14" x14ac:dyDescent="0.2">
      <c r="A75" s="136" t="s">
        <v>102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U60"/>
  <sheetViews>
    <sheetView showGridLines="0" showZeros="0" tabSelected="1" topLeftCell="A17" zoomScale="115" zoomScaleNormal="115" workbookViewId="0">
      <selection activeCell="H43" sqref="H43"/>
    </sheetView>
  </sheetViews>
  <sheetFormatPr defaultColWidth="8.85546875" defaultRowHeight="12" x14ac:dyDescent="0.2"/>
  <cols>
    <col min="1" max="1" width="1" style="2" customWidth="1"/>
    <col min="2" max="2" width="6" style="2" customWidth="1"/>
    <col min="3" max="3" width="11.85546875" style="2" customWidth="1"/>
    <col min="4" max="4" width="10.85546875" style="2" customWidth="1"/>
    <col min="5" max="5" width="8.28515625" style="2" customWidth="1"/>
    <col min="6" max="18" width="8.140625" style="2" customWidth="1"/>
    <col min="19" max="19" width="1.28515625" style="2" customWidth="1"/>
    <col min="20" max="22" width="12.7109375" style="2" customWidth="1"/>
    <col min="23" max="16384" width="8.85546875" style="2"/>
  </cols>
  <sheetData>
    <row r="1" spans="1:21" ht="4.7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1:21" ht="12.75" x14ac:dyDescent="0.2">
      <c r="A2" s="41"/>
      <c r="B2" s="88" t="s">
        <v>0</v>
      </c>
      <c r="C2" s="98"/>
      <c r="D2" s="90"/>
      <c r="E2" s="5"/>
      <c r="F2" s="5"/>
      <c r="G2" s="5"/>
      <c r="H2" s="133" t="s">
        <v>41</v>
      </c>
      <c r="I2" s="5"/>
      <c r="J2" s="30"/>
      <c r="K2" s="5"/>
      <c r="L2" s="30"/>
      <c r="M2" s="28"/>
      <c r="N2" s="16"/>
      <c r="O2" s="16" t="s">
        <v>1</v>
      </c>
      <c r="P2" s="129">
        <f>R2-13</f>
        <v>45729</v>
      </c>
      <c r="Q2" s="17" t="s">
        <v>2</v>
      </c>
      <c r="R2" s="131">
        <v>45742</v>
      </c>
      <c r="S2" s="42"/>
      <c r="U2" s="7"/>
    </row>
    <row r="3" spans="1:21" ht="3.2" customHeight="1" x14ac:dyDescent="0.2">
      <c r="A3" s="41"/>
      <c r="B3" s="88"/>
      <c r="C3" s="89"/>
      <c r="D3" s="90"/>
      <c r="E3" s="5"/>
      <c r="F3" s="5"/>
      <c r="G3" s="5"/>
      <c r="H3" s="5"/>
      <c r="I3" s="5"/>
      <c r="J3" s="30"/>
      <c r="K3" s="5"/>
      <c r="L3" s="30"/>
      <c r="M3" s="28"/>
      <c r="N3" s="16"/>
      <c r="O3" s="16"/>
      <c r="P3" s="111"/>
      <c r="Q3" s="17"/>
      <c r="R3" s="111">
        <v>41654</v>
      </c>
      <c r="S3" s="42"/>
      <c r="U3" s="7"/>
    </row>
    <row r="4" spans="1:21" ht="12.75" x14ac:dyDescent="0.2">
      <c r="A4" s="41"/>
      <c r="B4" s="91"/>
      <c r="C4" s="132"/>
      <c r="D4" s="92"/>
      <c r="E4" s="5"/>
      <c r="F4" s="5"/>
      <c r="G4" s="5"/>
      <c r="I4" s="5"/>
      <c r="J4" s="30"/>
      <c r="K4" s="30"/>
      <c r="L4" s="30"/>
      <c r="M4" s="28"/>
      <c r="N4" s="16"/>
      <c r="O4" s="16" t="s">
        <v>3</v>
      </c>
      <c r="P4" s="112"/>
      <c r="Q4" s="157"/>
      <c r="R4" s="130"/>
      <c r="S4" s="43"/>
    </row>
    <row r="5" spans="1:21" ht="2.4500000000000002" customHeight="1" x14ac:dyDescent="0.2">
      <c r="A5" s="41"/>
      <c r="B5" s="91"/>
      <c r="C5" s="114"/>
      <c r="D5" s="92"/>
      <c r="E5" s="5"/>
      <c r="F5" s="5"/>
      <c r="G5" s="5"/>
      <c r="H5" s="5"/>
      <c r="I5" s="5"/>
      <c r="J5" s="30"/>
      <c r="K5" s="30"/>
      <c r="L5" s="30"/>
      <c r="M5" s="28"/>
      <c r="N5" s="16"/>
      <c r="O5" s="16"/>
      <c r="P5" s="112"/>
      <c r="R5" s="115"/>
      <c r="S5" s="43"/>
    </row>
    <row r="6" spans="1:21" ht="13.7" customHeight="1" x14ac:dyDescent="0.2">
      <c r="A6" s="41"/>
      <c r="B6" s="93" t="s">
        <v>4</v>
      </c>
      <c r="C6" s="99"/>
      <c r="D6" s="94"/>
      <c r="E6" s="31"/>
      <c r="F6" s="31"/>
      <c r="G6" s="31"/>
      <c r="H6" s="133" t="s">
        <v>103</v>
      </c>
      <c r="I6" s="31"/>
      <c r="J6" s="31"/>
      <c r="K6" s="5"/>
      <c r="L6" s="5"/>
      <c r="M6" s="28"/>
      <c r="N6" s="16"/>
      <c r="O6" s="16" t="s">
        <v>5</v>
      </c>
      <c r="P6" s="112"/>
      <c r="Q6" s="158"/>
      <c r="R6" s="130"/>
      <c r="S6" s="44"/>
    </row>
    <row r="7" spans="1:21" ht="2.4500000000000002" customHeight="1" x14ac:dyDescent="0.2">
      <c r="A7" s="41"/>
      <c r="B7" s="116"/>
      <c r="C7" s="90"/>
      <c r="D7" s="94"/>
      <c r="E7" s="31"/>
      <c r="F7" s="31"/>
      <c r="G7" s="31"/>
      <c r="H7" s="31"/>
      <c r="I7" s="31"/>
      <c r="J7" s="31"/>
      <c r="K7" s="5"/>
      <c r="L7" s="5"/>
      <c r="M7" s="28"/>
      <c r="N7" s="16"/>
      <c r="O7" s="16"/>
      <c r="P7" s="112"/>
      <c r="Q7" s="18"/>
      <c r="R7" s="115"/>
      <c r="S7" s="44"/>
    </row>
    <row r="8" spans="1:21" ht="13.7" customHeight="1" x14ac:dyDescent="0.2">
      <c r="A8" s="41"/>
      <c r="B8" s="95"/>
      <c r="C8" s="97"/>
      <c r="D8" s="96"/>
      <c r="E8" s="32"/>
      <c r="F8" s="5"/>
      <c r="G8" s="5"/>
      <c r="H8" s="5"/>
      <c r="I8" s="32"/>
      <c r="J8" s="32"/>
      <c r="K8" s="5"/>
      <c r="L8" s="5"/>
      <c r="M8" s="28"/>
      <c r="N8" s="16"/>
      <c r="O8" s="16" t="s">
        <v>6</v>
      </c>
      <c r="P8" s="112"/>
      <c r="Q8" s="159"/>
      <c r="R8" s="130"/>
      <c r="S8" s="44"/>
    </row>
    <row r="9" spans="1:21" ht="3.75" customHeight="1" x14ac:dyDescent="0.2">
      <c r="A9" s="41"/>
      <c r="B9" s="13"/>
      <c r="C9" s="13"/>
      <c r="D9" s="13"/>
      <c r="E9" s="20"/>
      <c r="F9" s="5"/>
      <c r="G9" s="5"/>
      <c r="H9" s="5"/>
      <c r="I9" s="20"/>
      <c r="J9" s="20"/>
      <c r="K9" s="6"/>
      <c r="L9" s="6"/>
      <c r="M9" s="16"/>
      <c r="N9" s="16"/>
      <c r="O9" s="16"/>
      <c r="P9" s="19"/>
      <c r="Q9" s="21"/>
      <c r="R9" s="29"/>
      <c r="S9" s="44"/>
    </row>
    <row r="10" spans="1:21" s="12" customFormat="1" ht="12.75" x14ac:dyDescent="0.2">
      <c r="A10" s="45"/>
      <c r="B10" s="60"/>
      <c r="C10" s="61"/>
      <c r="D10" s="61"/>
      <c r="E10" s="82" t="s">
        <v>7</v>
      </c>
      <c r="F10" s="82" t="s">
        <v>8</v>
      </c>
      <c r="G10" s="84" t="s">
        <v>9</v>
      </c>
      <c r="H10" s="84" t="s">
        <v>10</v>
      </c>
      <c r="I10" s="82" t="s">
        <v>11</v>
      </c>
      <c r="J10" s="82" t="s">
        <v>12</v>
      </c>
      <c r="K10" s="82" t="s">
        <v>13</v>
      </c>
      <c r="L10" s="82" t="s">
        <v>7</v>
      </c>
      <c r="M10" s="82" t="s">
        <v>8</v>
      </c>
      <c r="N10" s="84" t="s">
        <v>9</v>
      </c>
      <c r="O10" s="84" t="s">
        <v>10</v>
      </c>
      <c r="P10" s="82" t="s">
        <v>11</v>
      </c>
      <c r="Q10" s="82" t="s">
        <v>12</v>
      </c>
      <c r="R10" s="83" t="s">
        <v>13</v>
      </c>
      <c r="S10" s="46"/>
    </row>
    <row r="11" spans="1:21" ht="12.75" x14ac:dyDescent="0.2">
      <c r="A11" s="41"/>
      <c r="B11" s="62"/>
      <c r="C11" s="37"/>
      <c r="D11" s="37"/>
      <c r="E11" s="127">
        <v>45351</v>
      </c>
      <c r="F11" s="127">
        <v>45352</v>
      </c>
      <c r="G11" s="127">
        <v>45353</v>
      </c>
      <c r="H11" s="127">
        <v>45354</v>
      </c>
      <c r="I11" s="127">
        <v>45355</v>
      </c>
      <c r="J11" s="127">
        <v>45356</v>
      </c>
      <c r="K11" s="127">
        <v>45357</v>
      </c>
      <c r="L11" s="127">
        <v>45358</v>
      </c>
      <c r="M11" s="127">
        <v>45359</v>
      </c>
      <c r="N11" s="127">
        <v>45360</v>
      </c>
      <c r="O11" s="127">
        <v>45361</v>
      </c>
      <c r="P11" s="127">
        <v>45362</v>
      </c>
      <c r="Q11" s="127">
        <v>45363</v>
      </c>
      <c r="R11" s="128">
        <v>45364</v>
      </c>
      <c r="S11" s="47"/>
    </row>
    <row r="12" spans="1:21" ht="12.75" x14ac:dyDescent="0.2">
      <c r="A12" s="41"/>
      <c r="B12" s="63" t="s">
        <v>14</v>
      </c>
      <c r="C12" s="13"/>
      <c r="D12" s="8" t="s">
        <v>15</v>
      </c>
      <c r="E12" s="117"/>
      <c r="F12" s="117"/>
      <c r="G12" s="123"/>
      <c r="H12" s="123"/>
      <c r="I12" s="117"/>
      <c r="J12" s="117"/>
      <c r="K12" s="117"/>
      <c r="L12" s="117"/>
      <c r="M12" s="117"/>
      <c r="N12" s="123"/>
      <c r="O12" s="123"/>
      <c r="P12" s="117"/>
      <c r="Q12" s="117"/>
      <c r="R12" s="140"/>
      <c r="S12" s="48"/>
    </row>
    <row r="13" spans="1:21" ht="12.75" x14ac:dyDescent="0.2">
      <c r="A13" s="41"/>
      <c r="B13" s="64"/>
      <c r="C13" s="13"/>
      <c r="D13" s="8" t="s">
        <v>16</v>
      </c>
      <c r="E13" s="117"/>
      <c r="F13" s="117"/>
      <c r="G13" s="123"/>
      <c r="H13" s="123"/>
      <c r="I13" s="117"/>
      <c r="J13" s="117"/>
      <c r="K13" s="117"/>
      <c r="L13" s="117"/>
      <c r="M13" s="117"/>
      <c r="N13" s="123"/>
      <c r="O13" s="123"/>
      <c r="P13" s="117"/>
      <c r="Q13" s="117"/>
      <c r="R13" s="141"/>
      <c r="S13" s="48"/>
    </row>
    <row r="14" spans="1:21" ht="12.75" hidden="1" x14ac:dyDescent="0.2">
      <c r="A14" s="41"/>
      <c r="B14" s="65" t="s">
        <v>17</v>
      </c>
      <c r="C14" s="13"/>
      <c r="D14" s="4"/>
      <c r="E14" s="119">
        <f t="shared" ref="E14:R14" si="0">+TRUNC(E15)+(E15-TRUNC(E15))*0.6</f>
        <v>0</v>
      </c>
      <c r="F14" s="119">
        <f t="shared" si="0"/>
        <v>0</v>
      </c>
      <c r="G14" s="124">
        <f t="shared" si="0"/>
        <v>0</v>
      </c>
      <c r="H14" s="124">
        <f t="shared" si="0"/>
        <v>0</v>
      </c>
      <c r="I14" s="119">
        <f t="shared" si="0"/>
        <v>0</v>
      </c>
      <c r="J14" s="119">
        <f t="shared" si="0"/>
        <v>0</v>
      </c>
      <c r="K14" s="119">
        <f t="shared" si="0"/>
        <v>0</v>
      </c>
      <c r="L14" s="119">
        <f t="shared" si="0"/>
        <v>0</v>
      </c>
      <c r="M14" s="119">
        <f t="shared" si="0"/>
        <v>0</v>
      </c>
      <c r="N14" s="124">
        <f t="shared" si="0"/>
        <v>0</v>
      </c>
      <c r="O14" s="124">
        <f t="shared" si="0"/>
        <v>0</v>
      </c>
      <c r="P14" s="119">
        <f t="shared" si="0"/>
        <v>0</v>
      </c>
      <c r="Q14" s="119">
        <f t="shared" si="0"/>
        <v>0</v>
      </c>
      <c r="R14" s="142">
        <f t="shared" si="0"/>
        <v>0</v>
      </c>
      <c r="S14" s="48"/>
    </row>
    <row r="15" spans="1:21" ht="0.75" hidden="1" customHeight="1" x14ac:dyDescent="0.2">
      <c r="A15" s="41"/>
      <c r="B15" s="64"/>
      <c r="C15" s="13"/>
      <c r="D15" s="4"/>
      <c r="E15" s="120">
        <f t="shared" ref="E15:F15" si="1">+(TRUNC(E13)-TRUNC(E12))+(E13-TRUNC(E13))*10/6-(E12-TRUNC(E12))*10/6</f>
        <v>0</v>
      </c>
      <c r="F15" s="120">
        <f t="shared" si="1"/>
        <v>0</v>
      </c>
      <c r="G15" s="125">
        <f>+(TRUNC(G13)-TRUNC(G12))+(G13-TRUNC(G13))*10/6-(G12-TRUNC(G12))*10/6</f>
        <v>0</v>
      </c>
      <c r="H15" s="125">
        <f t="shared" ref="H15:R15" si="2">+(TRUNC(H13)-TRUNC(H12))+(H13-TRUNC(H13))*10/6-(H12-TRUNC(H12))*10/6</f>
        <v>0</v>
      </c>
      <c r="I15" s="120">
        <f t="shared" si="2"/>
        <v>0</v>
      </c>
      <c r="J15" s="120">
        <f t="shared" si="2"/>
        <v>0</v>
      </c>
      <c r="K15" s="120">
        <f t="shared" si="2"/>
        <v>0</v>
      </c>
      <c r="L15" s="120">
        <f t="shared" si="2"/>
        <v>0</v>
      </c>
      <c r="M15" s="120">
        <f t="shared" si="2"/>
        <v>0</v>
      </c>
      <c r="N15" s="125">
        <f t="shared" si="2"/>
        <v>0</v>
      </c>
      <c r="O15" s="125">
        <f t="shared" si="2"/>
        <v>0</v>
      </c>
      <c r="P15" s="120">
        <f t="shared" si="2"/>
        <v>0</v>
      </c>
      <c r="Q15" s="120">
        <f t="shared" si="2"/>
        <v>0</v>
      </c>
      <c r="R15" s="143">
        <f t="shared" si="2"/>
        <v>0</v>
      </c>
      <c r="S15" s="49"/>
    </row>
    <row r="16" spans="1:21" ht="12.75" x14ac:dyDescent="0.2">
      <c r="A16" s="41"/>
      <c r="B16" s="64"/>
      <c r="C16" s="13"/>
      <c r="D16" s="8" t="s">
        <v>15</v>
      </c>
      <c r="E16" s="117"/>
      <c r="F16" s="117"/>
      <c r="G16" s="123"/>
      <c r="H16" s="123"/>
      <c r="I16" s="117"/>
      <c r="J16" s="117"/>
      <c r="K16" s="117"/>
      <c r="L16" s="117"/>
      <c r="M16" s="117"/>
      <c r="N16" s="123"/>
      <c r="O16" s="123"/>
      <c r="P16" s="117"/>
      <c r="Q16" s="117"/>
      <c r="R16" s="141"/>
      <c r="S16" s="48"/>
    </row>
    <row r="17" spans="1:20" ht="12.75" x14ac:dyDescent="0.2">
      <c r="A17" s="41"/>
      <c r="B17" s="64"/>
      <c r="C17" s="13"/>
      <c r="D17" s="8" t="s">
        <v>16</v>
      </c>
      <c r="E17" s="117"/>
      <c r="F17" s="117"/>
      <c r="G17" s="123"/>
      <c r="H17" s="123"/>
      <c r="I17" s="117"/>
      <c r="J17" s="117"/>
      <c r="K17" s="117"/>
      <c r="L17" s="117"/>
      <c r="M17" s="117"/>
      <c r="N17" s="123"/>
      <c r="O17" s="123"/>
      <c r="P17" s="117"/>
      <c r="Q17" s="117"/>
      <c r="R17" s="141"/>
      <c r="S17" s="48"/>
    </row>
    <row r="18" spans="1:20" ht="17.100000000000001" hidden="1" customHeight="1" x14ac:dyDescent="0.2">
      <c r="A18" s="41"/>
      <c r="B18" s="65" t="s">
        <v>17</v>
      </c>
      <c r="C18" s="13"/>
      <c r="D18" s="4"/>
      <c r="E18" s="119">
        <f t="shared" ref="E18:R18" si="3">+TRUNC(E19)+(E19-TRUNC(E19))*0.6</f>
        <v>0</v>
      </c>
      <c r="F18" s="119">
        <f t="shared" si="3"/>
        <v>0</v>
      </c>
      <c r="G18" s="124">
        <f t="shared" si="3"/>
        <v>0</v>
      </c>
      <c r="H18" s="124">
        <f t="shared" si="3"/>
        <v>0</v>
      </c>
      <c r="I18" s="119">
        <f t="shared" si="3"/>
        <v>0</v>
      </c>
      <c r="J18" s="119">
        <f t="shared" si="3"/>
        <v>0</v>
      </c>
      <c r="K18" s="119">
        <f t="shared" si="3"/>
        <v>0</v>
      </c>
      <c r="L18" s="119">
        <f t="shared" si="3"/>
        <v>0</v>
      </c>
      <c r="M18" s="119">
        <f t="shared" si="3"/>
        <v>0</v>
      </c>
      <c r="N18" s="124">
        <f t="shared" si="3"/>
        <v>0</v>
      </c>
      <c r="O18" s="124">
        <f t="shared" si="3"/>
        <v>0</v>
      </c>
      <c r="P18" s="119">
        <f t="shared" si="3"/>
        <v>0</v>
      </c>
      <c r="Q18" s="119">
        <f t="shared" si="3"/>
        <v>0</v>
      </c>
      <c r="R18" s="142">
        <f t="shared" si="3"/>
        <v>0</v>
      </c>
      <c r="S18" s="48"/>
    </row>
    <row r="19" spans="1:20" ht="17.100000000000001" hidden="1" customHeight="1" x14ac:dyDescent="0.2">
      <c r="A19" s="41"/>
      <c r="B19" s="65"/>
      <c r="C19" s="13"/>
      <c r="D19" s="4"/>
      <c r="E19" s="120">
        <f t="shared" ref="E19:Q19" si="4">+(TRUNC(E17)-TRUNC(E16))+(E17-TRUNC(E17))*10/6-(E16-TRUNC(E16))*10/6</f>
        <v>0</v>
      </c>
      <c r="F19" s="120">
        <f t="shared" si="4"/>
        <v>0</v>
      </c>
      <c r="G19" s="125">
        <f>+(TRUNC(G17)-TRUNC(G16))+(G17-TRUNC(G17))*10/6-(G16-TRUNC(G16))*10/6</f>
        <v>0</v>
      </c>
      <c r="H19" s="125">
        <f>+(TRUNC(H17)-TRUNC(H16))+(H17-TRUNC(H17))*10/6-(H16-TRUNC(H16))*10/6</f>
        <v>0</v>
      </c>
      <c r="I19" s="120">
        <f t="shared" si="4"/>
        <v>0</v>
      </c>
      <c r="J19" s="120">
        <f>+(TRUNC(J17)-TRUNC(J16))+(J17-TRUNC(J17))*10/6-(J16-TRUNC(J16))*10/6</f>
        <v>0</v>
      </c>
      <c r="K19" s="120">
        <f t="shared" si="4"/>
        <v>0</v>
      </c>
      <c r="L19" s="120">
        <f t="shared" si="4"/>
        <v>0</v>
      </c>
      <c r="M19" s="120">
        <f t="shared" si="4"/>
        <v>0</v>
      </c>
      <c r="N19" s="125">
        <f t="shared" si="4"/>
        <v>0</v>
      </c>
      <c r="O19" s="125">
        <f t="shared" si="4"/>
        <v>0</v>
      </c>
      <c r="P19" s="120">
        <f t="shared" si="4"/>
        <v>0</v>
      </c>
      <c r="Q19" s="120">
        <f t="shared" si="4"/>
        <v>0</v>
      </c>
      <c r="R19" s="143">
        <f>+(TRUNC(R17)-TRUNC(R16))+(R17-TRUNC(R17))*10/6-(R16-TRUNC(R16))*10/6</f>
        <v>0</v>
      </c>
      <c r="S19" s="49"/>
    </row>
    <row r="20" spans="1:20" ht="12.75" x14ac:dyDescent="0.2">
      <c r="A20" s="41"/>
      <c r="B20" s="63" t="s">
        <v>18</v>
      </c>
      <c r="C20" s="13"/>
      <c r="D20" s="8" t="s">
        <v>15</v>
      </c>
      <c r="E20" s="117"/>
      <c r="F20" s="117"/>
      <c r="G20" s="123"/>
      <c r="H20" s="123"/>
      <c r="I20" s="117"/>
      <c r="J20" s="117"/>
      <c r="K20" s="117"/>
      <c r="L20" s="117"/>
      <c r="M20" s="117"/>
      <c r="N20" s="123"/>
      <c r="O20" s="123"/>
      <c r="P20" s="117"/>
      <c r="Q20" s="117"/>
      <c r="R20" s="141"/>
      <c r="S20" s="48"/>
    </row>
    <row r="21" spans="1:20" ht="12" customHeight="1" x14ac:dyDescent="0.2">
      <c r="A21" s="41"/>
      <c r="B21" s="41"/>
      <c r="C21" s="13"/>
      <c r="D21" s="8" t="s">
        <v>16</v>
      </c>
      <c r="E21" s="117"/>
      <c r="F21" s="117"/>
      <c r="G21" s="123"/>
      <c r="H21" s="123"/>
      <c r="I21" s="117"/>
      <c r="J21" s="117"/>
      <c r="K21" s="117"/>
      <c r="L21" s="117"/>
      <c r="M21" s="117"/>
      <c r="N21" s="123"/>
      <c r="O21" s="123"/>
      <c r="P21" s="117"/>
      <c r="Q21" s="117"/>
      <c r="R21" s="141"/>
      <c r="S21" s="48"/>
    </row>
    <row r="22" spans="1:20" ht="12.75" hidden="1" x14ac:dyDescent="0.2">
      <c r="A22" s="41"/>
      <c r="B22" s="65" t="s">
        <v>17</v>
      </c>
      <c r="C22" s="13"/>
      <c r="D22" s="4"/>
      <c r="E22" s="119">
        <f t="shared" ref="E22:R22" si="5">+TRUNC(E23)+(E23-TRUNC(E23))*0.6</f>
        <v>0</v>
      </c>
      <c r="F22" s="119">
        <f t="shared" si="5"/>
        <v>0</v>
      </c>
      <c r="G22" s="124">
        <f t="shared" si="5"/>
        <v>0</v>
      </c>
      <c r="H22" s="124">
        <f t="shared" si="5"/>
        <v>0</v>
      </c>
      <c r="I22" s="119">
        <f t="shared" si="5"/>
        <v>0</v>
      </c>
      <c r="J22" s="119">
        <f t="shared" si="5"/>
        <v>0</v>
      </c>
      <c r="K22" s="119">
        <f t="shared" si="5"/>
        <v>0</v>
      </c>
      <c r="L22" s="119">
        <f t="shared" si="5"/>
        <v>0</v>
      </c>
      <c r="M22" s="119">
        <f t="shared" si="5"/>
        <v>0</v>
      </c>
      <c r="N22" s="124">
        <f t="shared" si="5"/>
        <v>0</v>
      </c>
      <c r="O22" s="124">
        <f t="shared" si="5"/>
        <v>0</v>
      </c>
      <c r="P22" s="119">
        <f t="shared" si="5"/>
        <v>0</v>
      </c>
      <c r="Q22" s="119">
        <f t="shared" si="5"/>
        <v>0</v>
      </c>
      <c r="R22" s="142">
        <f t="shared" si="5"/>
        <v>0</v>
      </c>
      <c r="S22" s="48"/>
    </row>
    <row r="23" spans="1:20" ht="12.75" hidden="1" x14ac:dyDescent="0.2">
      <c r="A23" s="41"/>
      <c r="B23" s="41"/>
      <c r="C23" s="13"/>
      <c r="D23" s="8" t="s">
        <v>19</v>
      </c>
      <c r="E23" s="120">
        <f t="shared" ref="E23:Q23" si="6">+(TRUNC(E21)-TRUNC(E20))+(E21-TRUNC(E21))*10/6-(E20-TRUNC(E20))*10/6</f>
        <v>0</v>
      </c>
      <c r="F23" s="120">
        <f t="shared" si="6"/>
        <v>0</v>
      </c>
      <c r="G23" s="139">
        <f>+(TRUNC(G21)-TRUNC(G20))+(G21-TRUNC(G21))*10/6-(G20-TRUNC(G20))*10/6</f>
        <v>0</v>
      </c>
      <c r="H23" s="125">
        <f>+(TRUNC(H21)-TRUNC(H20))+(H21-TRUNC(H21))*10/6-(H20-TRUNC(H20))*10/6</f>
        <v>0</v>
      </c>
      <c r="I23" s="120">
        <f t="shared" si="6"/>
        <v>0</v>
      </c>
      <c r="J23" s="120">
        <f>+(TRUNC(J21)-TRUNC(J20))+(J21-TRUNC(J21))*10/6-(J20-TRUNC(J20))*10/6</f>
        <v>0</v>
      </c>
      <c r="K23" s="120">
        <f t="shared" si="6"/>
        <v>0</v>
      </c>
      <c r="L23" s="120">
        <f t="shared" si="6"/>
        <v>0</v>
      </c>
      <c r="M23" s="120">
        <f t="shared" si="6"/>
        <v>0</v>
      </c>
      <c r="N23" s="125">
        <f t="shared" si="6"/>
        <v>0</v>
      </c>
      <c r="O23" s="125">
        <f t="shared" si="6"/>
        <v>0</v>
      </c>
      <c r="P23" s="120">
        <f t="shared" si="6"/>
        <v>0</v>
      </c>
      <c r="Q23" s="120">
        <f t="shared" si="6"/>
        <v>0</v>
      </c>
      <c r="R23" s="143">
        <f>+(TRUNC(R21)-TRUNC(R20))+(R21-TRUNC(R21))*10/6-(R20-TRUNC(R20))*10/6</f>
        <v>0</v>
      </c>
      <c r="S23" s="49"/>
    </row>
    <row r="24" spans="1:20" ht="12.75" x14ac:dyDescent="0.2">
      <c r="A24" s="41"/>
      <c r="B24" s="41"/>
      <c r="C24" s="13"/>
      <c r="D24" s="8" t="s">
        <v>15</v>
      </c>
      <c r="E24" s="117"/>
      <c r="F24" s="117"/>
      <c r="G24" s="123"/>
      <c r="H24" s="123"/>
      <c r="I24" s="117"/>
      <c r="J24" s="117"/>
      <c r="K24" s="117"/>
      <c r="L24" s="117"/>
      <c r="M24" s="117"/>
      <c r="N24" s="123"/>
      <c r="O24" s="123"/>
      <c r="P24" s="117"/>
      <c r="Q24" s="117"/>
      <c r="R24" s="141"/>
      <c r="S24" s="48"/>
    </row>
    <row r="25" spans="1:20" ht="12.75" customHeight="1" x14ac:dyDescent="0.2">
      <c r="A25" s="41"/>
      <c r="B25" s="41"/>
      <c r="C25" s="13"/>
      <c r="D25" s="8" t="s">
        <v>16</v>
      </c>
      <c r="E25" s="117"/>
      <c r="F25" s="117"/>
      <c r="G25" s="123"/>
      <c r="H25" s="123"/>
      <c r="I25" s="117"/>
      <c r="J25" s="117"/>
      <c r="K25" s="117"/>
      <c r="L25" s="117"/>
      <c r="M25" s="117"/>
      <c r="N25" s="123"/>
      <c r="O25" s="123"/>
      <c r="P25" s="117"/>
      <c r="Q25" s="117"/>
      <c r="R25" s="141"/>
      <c r="S25" s="48"/>
    </row>
    <row r="26" spans="1:20" ht="12.75" hidden="1" x14ac:dyDescent="0.2">
      <c r="A26" s="41"/>
      <c r="B26" s="65" t="s">
        <v>17</v>
      </c>
      <c r="C26" s="4"/>
      <c r="D26" s="3"/>
      <c r="E26" s="119">
        <f t="shared" ref="E26:R26" si="7">+TRUNC(E27)+(E27-TRUNC(E27))*0.6</f>
        <v>0</v>
      </c>
      <c r="F26" s="119">
        <f t="shared" si="7"/>
        <v>0</v>
      </c>
      <c r="G26" s="123"/>
      <c r="H26" s="123"/>
      <c r="I26" s="119">
        <f t="shared" si="7"/>
        <v>0</v>
      </c>
      <c r="J26" s="119">
        <f t="shared" si="7"/>
        <v>0</v>
      </c>
      <c r="K26" s="119">
        <f t="shared" si="7"/>
        <v>0</v>
      </c>
      <c r="L26" s="119">
        <f t="shared" si="7"/>
        <v>0</v>
      </c>
      <c r="M26" s="119">
        <f t="shared" si="7"/>
        <v>0</v>
      </c>
      <c r="N26" s="123"/>
      <c r="O26" s="123"/>
      <c r="P26" s="119">
        <f t="shared" si="7"/>
        <v>0</v>
      </c>
      <c r="Q26" s="119">
        <f t="shared" si="7"/>
        <v>0</v>
      </c>
      <c r="R26" s="142">
        <f t="shared" si="7"/>
        <v>0</v>
      </c>
      <c r="S26" s="50"/>
    </row>
    <row r="27" spans="1:20" ht="12.75" hidden="1" x14ac:dyDescent="0.2">
      <c r="A27" s="41"/>
      <c r="B27" s="41"/>
      <c r="C27" s="8" t="s">
        <v>19</v>
      </c>
      <c r="D27" s="15"/>
      <c r="E27" s="120">
        <f t="shared" ref="E27:Q27" si="8">+(TRUNC(E25)-TRUNC(E24))+(E25-TRUNC(E25))*10/6-(E24-TRUNC(E24))*10/6</f>
        <v>0</v>
      </c>
      <c r="F27" s="120">
        <f t="shared" si="8"/>
        <v>0</v>
      </c>
      <c r="G27" s="123"/>
      <c r="H27" s="123"/>
      <c r="I27" s="120">
        <f t="shared" si="8"/>
        <v>0</v>
      </c>
      <c r="J27" s="120">
        <f t="shared" si="8"/>
        <v>0</v>
      </c>
      <c r="K27" s="120">
        <f t="shared" si="8"/>
        <v>0</v>
      </c>
      <c r="L27" s="120">
        <f t="shared" si="8"/>
        <v>0</v>
      </c>
      <c r="M27" s="120">
        <f t="shared" si="8"/>
        <v>0</v>
      </c>
      <c r="N27" s="123"/>
      <c r="O27" s="123"/>
      <c r="P27" s="120">
        <f t="shared" si="8"/>
        <v>0</v>
      </c>
      <c r="Q27" s="120">
        <f t="shared" si="8"/>
        <v>0</v>
      </c>
      <c r="R27" s="143">
        <f>+(TRUNC(R25)-TRUNC(R24))+(R25-TRUNC(R25))*10/6-(R24-TRUNC(R24))*10/6</f>
        <v>0</v>
      </c>
      <c r="S27" s="51"/>
    </row>
    <row r="28" spans="1:20" s="23" customFormat="1" ht="12.75" thickBot="1" x14ac:dyDescent="0.25">
      <c r="A28" s="52"/>
      <c r="B28" s="67" t="s">
        <v>20</v>
      </c>
      <c r="C28" s="35"/>
      <c r="D28" s="36"/>
      <c r="E28" s="121">
        <f>+TRUNC(E29)+(E29-TRUNC(E29))*0.6</f>
        <v>0</v>
      </c>
      <c r="F28" s="121">
        <f t="shared" ref="F28:R28" si="9">+TRUNC(F29)+(F29-TRUNC(F29))*0.6</f>
        <v>0</v>
      </c>
      <c r="G28" s="121">
        <f t="shared" si="9"/>
        <v>0</v>
      </c>
      <c r="H28" s="121">
        <f t="shared" si="9"/>
        <v>0</v>
      </c>
      <c r="I28" s="121">
        <f t="shared" si="9"/>
        <v>0</v>
      </c>
      <c r="J28" s="121">
        <f t="shared" si="9"/>
        <v>0</v>
      </c>
      <c r="K28" s="121">
        <f t="shared" si="9"/>
        <v>0</v>
      </c>
      <c r="L28" s="121">
        <f t="shared" si="9"/>
        <v>0</v>
      </c>
      <c r="M28" s="121">
        <f t="shared" si="9"/>
        <v>0</v>
      </c>
      <c r="N28" s="121">
        <f t="shared" si="9"/>
        <v>0</v>
      </c>
      <c r="O28" s="121">
        <f t="shared" si="9"/>
        <v>0</v>
      </c>
      <c r="P28" s="121">
        <f t="shared" si="9"/>
        <v>0</v>
      </c>
      <c r="Q28" s="121">
        <f t="shared" si="9"/>
        <v>0</v>
      </c>
      <c r="R28" s="144">
        <f t="shared" si="9"/>
        <v>0</v>
      </c>
      <c r="S28" s="53"/>
    </row>
    <row r="29" spans="1:20" ht="12.75" hidden="1" thickTop="1" x14ac:dyDescent="0.2">
      <c r="A29" s="41"/>
      <c r="B29" s="41"/>
      <c r="D29" s="12"/>
      <c r="E29" s="70">
        <f t="shared" ref="E29:R29" si="10">+TRUNC(E14)+TRUNC(E22)+TRUNC(E18)+TRUNC(E26)+(E18-TRUNC(E18))*10/6+(E26-TRUNC(E26))*10/6+(E14-TRUNC(E14))*10/6+(E22-TRUNC(E22))*10/6</f>
        <v>0</v>
      </c>
      <c r="F29" s="70">
        <f t="shared" si="10"/>
        <v>0</v>
      </c>
      <c r="G29" s="70">
        <f t="shared" si="10"/>
        <v>0</v>
      </c>
      <c r="H29" s="70">
        <f t="shared" si="10"/>
        <v>0</v>
      </c>
      <c r="I29" s="70">
        <f t="shared" si="10"/>
        <v>0</v>
      </c>
      <c r="J29" s="70">
        <f t="shared" si="10"/>
        <v>0</v>
      </c>
      <c r="K29" s="70">
        <f t="shared" si="10"/>
        <v>0</v>
      </c>
      <c r="L29" s="70">
        <f t="shared" si="10"/>
        <v>0</v>
      </c>
      <c r="M29" s="70">
        <f t="shared" si="10"/>
        <v>0</v>
      </c>
      <c r="N29" s="70">
        <f t="shared" si="10"/>
        <v>0</v>
      </c>
      <c r="O29" s="70">
        <f t="shared" si="10"/>
        <v>0</v>
      </c>
      <c r="P29" s="70">
        <f t="shared" si="10"/>
        <v>0</v>
      </c>
      <c r="Q29" s="70">
        <f t="shared" si="10"/>
        <v>0</v>
      </c>
      <c r="R29" s="145">
        <f t="shared" si="10"/>
        <v>0</v>
      </c>
      <c r="S29" s="51"/>
    </row>
    <row r="30" spans="1:20" ht="12.75" thickTop="1" x14ac:dyDescent="0.2">
      <c r="A30" s="41"/>
      <c r="B30" s="63" t="s">
        <v>21</v>
      </c>
      <c r="D30" s="100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46"/>
      <c r="S30" s="51"/>
    </row>
    <row r="31" spans="1:20" s="11" customFormat="1" ht="12" customHeight="1" x14ac:dyDescent="0.2">
      <c r="A31" s="54"/>
      <c r="B31" s="104" t="s">
        <v>22</v>
      </c>
      <c r="C31" s="102"/>
      <c r="D31" s="103"/>
      <c r="E31" s="107"/>
      <c r="F31" s="107"/>
      <c r="G31" s="107"/>
      <c r="H31" s="107"/>
      <c r="I31" s="107"/>
      <c r="J31" s="107"/>
      <c r="K31" s="107"/>
      <c r="L31" s="107"/>
      <c r="M31" s="107"/>
      <c r="N31" s="108"/>
      <c r="O31" s="108"/>
      <c r="P31" s="107"/>
      <c r="Q31" s="107"/>
      <c r="R31" s="147"/>
      <c r="S31" s="51"/>
      <c r="T31" s="26"/>
    </row>
    <row r="32" spans="1:20" s="11" customFormat="1" ht="12.75" hidden="1" x14ac:dyDescent="0.2">
      <c r="A32" s="54"/>
      <c r="B32" s="63" t="s">
        <v>23</v>
      </c>
      <c r="D32" s="27"/>
      <c r="E32" s="118">
        <f t="shared" ref="E32:G32" si="11">+TRUNC(E30)-TRUNC(E31)+(E30-TRUNC(E30))*10/6-(E31-TRUNC(E31))*10/6</f>
        <v>0</v>
      </c>
      <c r="F32" s="118">
        <f t="shared" si="11"/>
        <v>0</v>
      </c>
      <c r="G32" s="118">
        <f t="shared" si="11"/>
        <v>0</v>
      </c>
      <c r="H32" s="118">
        <f>+TRUNC(H30)-TRUNC(H31)+(H30-TRUNC(H30))*10/6-(H31-TRUNC(H31))*10/6</f>
        <v>0</v>
      </c>
      <c r="I32" s="118">
        <f t="shared" ref="I32:R32" si="12">+TRUNC(I30)-TRUNC(I31)+(I30-TRUNC(I30))*10/6-(I31-TRUNC(I31))*10/6</f>
        <v>0</v>
      </c>
      <c r="J32" s="118">
        <f t="shared" si="12"/>
        <v>0</v>
      </c>
      <c r="K32" s="118">
        <f t="shared" si="12"/>
        <v>0</v>
      </c>
      <c r="L32" s="118">
        <f t="shared" si="12"/>
        <v>0</v>
      </c>
      <c r="M32" s="118">
        <f t="shared" si="12"/>
        <v>0</v>
      </c>
      <c r="N32" s="118">
        <f t="shared" si="12"/>
        <v>0</v>
      </c>
      <c r="O32" s="118">
        <f t="shared" si="12"/>
        <v>0</v>
      </c>
      <c r="P32" s="118">
        <f t="shared" si="12"/>
        <v>0</v>
      </c>
      <c r="Q32" s="118">
        <f t="shared" si="12"/>
        <v>0</v>
      </c>
      <c r="R32" s="148">
        <f t="shared" si="12"/>
        <v>0</v>
      </c>
      <c r="S32" s="51"/>
      <c r="T32" s="26"/>
    </row>
    <row r="33" spans="1:20" s="11" customFormat="1" ht="12.75" hidden="1" x14ac:dyDescent="0.2">
      <c r="A33" s="54"/>
      <c r="B33" s="63"/>
      <c r="D33" s="27"/>
      <c r="E33" s="109">
        <f t="shared" ref="E33:G33" si="13">(+TRUNC(E32)+(E32-TRUNC(E32))*0.6)</f>
        <v>0</v>
      </c>
      <c r="F33" s="109">
        <f t="shared" si="13"/>
        <v>0</v>
      </c>
      <c r="G33" s="109">
        <f t="shared" si="13"/>
        <v>0</v>
      </c>
      <c r="H33" s="109">
        <f>(+TRUNC(H32)+(H32-TRUNC(H32))*0.6)</f>
        <v>0</v>
      </c>
      <c r="I33" s="109">
        <f t="shared" ref="I33:R33" si="14">(+TRUNC(I32)+(I32-TRUNC(I32))*0.6)</f>
        <v>0</v>
      </c>
      <c r="J33" s="109">
        <f t="shared" si="14"/>
        <v>0</v>
      </c>
      <c r="K33" s="109">
        <f t="shared" si="14"/>
        <v>0</v>
      </c>
      <c r="L33" s="109">
        <f t="shared" si="14"/>
        <v>0</v>
      </c>
      <c r="M33" s="109">
        <f t="shared" si="14"/>
        <v>0</v>
      </c>
      <c r="N33" s="109">
        <f t="shared" si="14"/>
        <v>0</v>
      </c>
      <c r="O33" s="109">
        <f t="shared" si="14"/>
        <v>0</v>
      </c>
      <c r="P33" s="109">
        <f t="shared" si="14"/>
        <v>0</v>
      </c>
      <c r="Q33" s="109">
        <f t="shared" si="14"/>
        <v>0</v>
      </c>
      <c r="R33" s="149">
        <f t="shared" si="14"/>
        <v>0</v>
      </c>
      <c r="S33" s="51"/>
      <c r="T33" s="26"/>
    </row>
    <row r="34" spans="1:20" ht="12.75" hidden="1" x14ac:dyDescent="0.2">
      <c r="A34" s="41"/>
      <c r="B34" s="63" t="s">
        <v>24</v>
      </c>
      <c r="E34" s="118">
        <f>+TRUNC(C8+TRUNC(E33))+(C8-TRUNC(C8))*10/6+(E33-TRUNC(E33))*10/6</f>
        <v>0</v>
      </c>
      <c r="F34" s="118">
        <f t="shared" ref="E34:G34" si="15">+TRUNC(E35+TRUNC(F33))+(E35-TRUNC(E35))*10/6+(F33-TRUNC(F33))*10/6</f>
        <v>0</v>
      </c>
      <c r="G34" s="118">
        <f t="shared" si="15"/>
        <v>0</v>
      </c>
      <c r="H34" s="118">
        <f>+TRUNC(G35+TRUNC(H33))+(G35-TRUNC(G35))*10/6+(H33-TRUNC(H33))*10/6</f>
        <v>0</v>
      </c>
      <c r="I34" s="118">
        <f t="shared" ref="I34:R34" si="16">+TRUNC(H35+TRUNC(I33))+(H35-TRUNC(H35))*10/6+(I33-TRUNC(I33))*10/6</f>
        <v>0</v>
      </c>
      <c r="J34" s="118">
        <f t="shared" si="16"/>
        <v>0</v>
      </c>
      <c r="K34" s="118">
        <f t="shared" si="16"/>
        <v>0</v>
      </c>
      <c r="L34" s="118">
        <f t="shared" si="16"/>
        <v>0</v>
      </c>
      <c r="M34" s="118">
        <f t="shared" si="16"/>
        <v>0</v>
      </c>
      <c r="N34" s="118">
        <f t="shared" si="16"/>
        <v>0</v>
      </c>
      <c r="O34" s="118">
        <f t="shared" si="16"/>
        <v>0</v>
      </c>
      <c r="P34" s="118">
        <f t="shared" si="16"/>
        <v>0</v>
      </c>
      <c r="Q34" s="118">
        <f t="shared" si="16"/>
        <v>0</v>
      </c>
      <c r="R34" s="148">
        <f t="shared" si="16"/>
        <v>0</v>
      </c>
      <c r="S34" s="51"/>
      <c r="T34"/>
    </row>
    <row r="35" spans="1:20" ht="13.5" thickBot="1" x14ac:dyDescent="0.25">
      <c r="A35" s="41"/>
      <c r="B35" s="105" t="s">
        <v>24</v>
      </c>
      <c r="C35" s="101"/>
      <c r="D35" s="101"/>
      <c r="E35" s="113">
        <f t="shared" ref="E35:G35" si="17">(+TRUNC(E34)+(E34-TRUNC(E34))*0.6)</f>
        <v>0</v>
      </c>
      <c r="F35" s="113">
        <f t="shared" si="17"/>
        <v>0</v>
      </c>
      <c r="G35" s="113">
        <f t="shared" si="17"/>
        <v>0</v>
      </c>
      <c r="H35" s="113">
        <f>(+TRUNC(H34)+(H34-TRUNC(H34))*0.6)</f>
        <v>0</v>
      </c>
      <c r="I35" s="113">
        <f t="shared" ref="I35:R35" si="18">(+TRUNC(I34)+(I34-TRUNC(I34))*0.6)</f>
        <v>0</v>
      </c>
      <c r="J35" s="113">
        <f t="shared" si="18"/>
        <v>0</v>
      </c>
      <c r="K35" s="113">
        <f t="shared" si="18"/>
        <v>0</v>
      </c>
      <c r="L35" s="113">
        <f t="shared" si="18"/>
        <v>0</v>
      </c>
      <c r="M35" s="113">
        <f t="shared" si="18"/>
        <v>0</v>
      </c>
      <c r="N35" s="113">
        <f t="shared" si="18"/>
        <v>0</v>
      </c>
      <c r="O35" s="113">
        <f t="shared" si="18"/>
        <v>0</v>
      </c>
      <c r="P35" s="113">
        <f t="shared" si="18"/>
        <v>0</v>
      </c>
      <c r="Q35" s="113">
        <f t="shared" si="18"/>
        <v>0</v>
      </c>
      <c r="R35" s="150">
        <f t="shared" si="18"/>
        <v>0</v>
      </c>
      <c r="S35" s="51"/>
      <c r="T35"/>
    </row>
    <row r="36" spans="1:20" ht="17.100000000000001" hidden="1" customHeight="1" thickTop="1" x14ac:dyDescent="0.2">
      <c r="A36" s="41"/>
      <c r="B36" s="41"/>
      <c r="E36" s="34"/>
      <c r="F36" s="33"/>
      <c r="G36" s="34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151"/>
      <c r="S36" s="51"/>
      <c r="T36"/>
    </row>
    <row r="37" spans="1:20" s="11" customFormat="1" ht="13.5" thickTop="1" x14ac:dyDescent="0.2">
      <c r="A37" s="54"/>
      <c r="B37" s="66" t="s">
        <v>25</v>
      </c>
      <c r="C37" s="27"/>
      <c r="D37" s="8" t="s">
        <v>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52"/>
      <c r="S37" s="51"/>
    </row>
    <row r="38" spans="1:20" ht="12.75" x14ac:dyDescent="0.2">
      <c r="A38" s="41">
        <v>7</v>
      </c>
      <c r="B38" s="41"/>
      <c r="C38" s="14"/>
      <c r="D38" s="8" t="s">
        <v>27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153"/>
      <c r="S38" s="50"/>
    </row>
    <row r="39" spans="1:20" ht="17.100000000000001" hidden="1" customHeight="1" x14ac:dyDescent="0.2">
      <c r="A39" s="41"/>
      <c r="B39" s="65"/>
      <c r="C39" s="4"/>
      <c r="D39" s="4"/>
      <c r="E39" s="69">
        <f t="shared" ref="E39:R39" si="19">(+TRUNC(E40)+(E40-TRUNC(E40))*0.6)</f>
        <v>0</v>
      </c>
      <c r="F39" s="69">
        <f t="shared" si="19"/>
        <v>0</v>
      </c>
      <c r="G39" s="69">
        <f t="shared" si="19"/>
        <v>0</v>
      </c>
      <c r="H39" s="69">
        <f t="shared" si="19"/>
        <v>0</v>
      </c>
      <c r="I39" s="69">
        <f t="shared" si="19"/>
        <v>0</v>
      </c>
      <c r="J39" s="69">
        <f t="shared" si="19"/>
        <v>0</v>
      </c>
      <c r="K39" s="69">
        <f t="shared" si="19"/>
        <v>0</v>
      </c>
      <c r="L39" s="69">
        <f t="shared" si="19"/>
        <v>0</v>
      </c>
      <c r="M39" s="69">
        <f t="shared" si="19"/>
        <v>0</v>
      </c>
      <c r="N39" s="69">
        <f t="shared" si="19"/>
        <v>0</v>
      </c>
      <c r="O39" s="69">
        <f t="shared" si="19"/>
        <v>0</v>
      </c>
      <c r="P39" s="69">
        <f t="shared" si="19"/>
        <v>0</v>
      </c>
      <c r="Q39" s="69">
        <f t="shared" si="19"/>
        <v>0</v>
      </c>
      <c r="R39" s="154">
        <f t="shared" si="19"/>
        <v>0</v>
      </c>
      <c r="S39" s="50"/>
    </row>
    <row r="40" spans="1:20" ht="17.100000000000001" hidden="1" customHeight="1" x14ac:dyDescent="0.2">
      <c r="A40" s="41"/>
      <c r="B40" s="41"/>
      <c r="C40" s="8" t="s">
        <v>19</v>
      </c>
      <c r="D40" s="8"/>
      <c r="E40" s="110">
        <f t="shared" ref="E40:R40" si="20">+(TRUNC(E38)+(E38-TRUNC(E38))*10/6)</f>
        <v>0</v>
      </c>
      <c r="F40" s="110">
        <f t="shared" si="20"/>
        <v>0</v>
      </c>
      <c r="G40" s="110">
        <f t="shared" si="20"/>
        <v>0</v>
      </c>
      <c r="H40" s="110">
        <f t="shared" si="20"/>
        <v>0</v>
      </c>
      <c r="I40" s="110">
        <f t="shared" si="20"/>
        <v>0</v>
      </c>
      <c r="J40" s="110">
        <f t="shared" si="20"/>
        <v>0</v>
      </c>
      <c r="K40" s="110">
        <f t="shared" si="20"/>
        <v>0</v>
      </c>
      <c r="L40" s="110">
        <f t="shared" si="20"/>
        <v>0</v>
      </c>
      <c r="M40" s="110">
        <f t="shared" si="20"/>
        <v>0</v>
      </c>
      <c r="N40" s="110">
        <f t="shared" si="20"/>
        <v>0</v>
      </c>
      <c r="O40" s="110">
        <f t="shared" si="20"/>
        <v>0</v>
      </c>
      <c r="P40" s="110">
        <f t="shared" si="20"/>
        <v>0</v>
      </c>
      <c r="Q40" s="110">
        <f t="shared" si="20"/>
        <v>0</v>
      </c>
      <c r="R40" s="155">
        <f t="shared" si="20"/>
        <v>0</v>
      </c>
      <c r="S40" s="51"/>
    </row>
    <row r="41" spans="1:20" s="23" customFormat="1" ht="12.75" thickBot="1" x14ac:dyDescent="0.25">
      <c r="A41" s="52"/>
      <c r="B41" s="67" t="s">
        <v>28</v>
      </c>
      <c r="C41" s="35"/>
      <c r="D41" s="36"/>
      <c r="E41" s="122">
        <f t="shared" ref="E41:R41" si="21">+TRUNC(E42)+(E42-TRUNC(E42))*0.6</f>
        <v>0</v>
      </c>
      <c r="F41" s="122">
        <f t="shared" si="21"/>
        <v>0</v>
      </c>
      <c r="G41" s="122">
        <f t="shared" si="21"/>
        <v>0</v>
      </c>
      <c r="H41" s="122">
        <f t="shared" si="21"/>
        <v>0</v>
      </c>
      <c r="I41" s="122">
        <f t="shared" si="21"/>
        <v>0</v>
      </c>
      <c r="J41" s="122">
        <f t="shared" si="21"/>
        <v>0</v>
      </c>
      <c r="K41" s="122">
        <f t="shared" si="21"/>
        <v>0</v>
      </c>
      <c r="L41" s="122">
        <f t="shared" si="21"/>
        <v>0</v>
      </c>
      <c r="M41" s="122">
        <f t="shared" si="21"/>
        <v>0</v>
      </c>
      <c r="N41" s="122">
        <f t="shared" si="21"/>
        <v>0</v>
      </c>
      <c r="O41" s="122">
        <f t="shared" si="21"/>
        <v>0</v>
      </c>
      <c r="P41" s="122">
        <f t="shared" si="21"/>
        <v>0</v>
      </c>
      <c r="Q41" s="122">
        <f t="shared" si="21"/>
        <v>0</v>
      </c>
      <c r="R41" s="156">
        <f t="shared" si="21"/>
        <v>0</v>
      </c>
      <c r="S41" s="53"/>
    </row>
    <row r="42" spans="1:20" s="23" customFormat="1" ht="14.1" hidden="1" customHeight="1" thickTop="1" x14ac:dyDescent="0.2">
      <c r="A42" s="52"/>
      <c r="B42" s="85"/>
      <c r="D42" s="86"/>
      <c r="E42" s="87">
        <f t="shared" ref="E42:R42" si="22">+TRUNC(E28)+TRUNC(E38)+TRUNC(E31)+(E38-TRUNC(E38))*10/6+(E28-TRUNC(E28))*10/6+(E31-TRUNC(E31))*10/6</f>
        <v>0</v>
      </c>
      <c r="F42" s="87">
        <f t="shared" si="22"/>
        <v>0</v>
      </c>
      <c r="G42" s="87">
        <f t="shared" si="22"/>
        <v>0</v>
      </c>
      <c r="H42" s="87">
        <f t="shared" si="22"/>
        <v>0</v>
      </c>
      <c r="I42" s="87">
        <f t="shared" si="22"/>
        <v>0</v>
      </c>
      <c r="J42" s="87">
        <f t="shared" si="22"/>
        <v>0</v>
      </c>
      <c r="K42" s="87">
        <f t="shared" si="22"/>
        <v>0</v>
      </c>
      <c r="L42" s="87">
        <f t="shared" si="22"/>
        <v>0</v>
      </c>
      <c r="M42" s="87">
        <f t="shared" si="22"/>
        <v>0</v>
      </c>
      <c r="N42" s="87">
        <f t="shared" si="22"/>
        <v>0</v>
      </c>
      <c r="O42" s="87">
        <f t="shared" si="22"/>
        <v>0</v>
      </c>
      <c r="P42" s="87">
        <f t="shared" si="22"/>
        <v>0</v>
      </c>
      <c r="Q42" s="87">
        <f t="shared" si="22"/>
        <v>0</v>
      </c>
      <c r="R42" s="87">
        <f t="shared" si="22"/>
        <v>0</v>
      </c>
      <c r="S42" s="53"/>
    </row>
    <row r="43" spans="1:20" ht="12.75" thickTop="1" x14ac:dyDescent="0.2">
      <c r="A43" s="41"/>
      <c r="B43" s="41" t="s">
        <v>29</v>
      </c>
      <c r="E43" s="71">
        <f>C4</f>
        <v>0</v>
      </c>
      <c r="F43" s="72">
        <f t="shared" ref="F43:M43" si="23">+E44</f>
        <v>0</v>
      </c>
      <c r="G43" s="72"/>
      <c r="H43" s="72"/>
      <c r="I43" s="72">
        <f>+F44</f>
        <v>0</v>
      </c>
      <c r="J43" s="72">
        <f t="shared" si="23"/>
        <v>0</v>
      </c>
      <c r="K43" s="72">
        <f t="shared" si="23"/>
        <v>0</v>
      </c>
      <c r="L43" s="72">
        <f t="shared" si="23"/>
        <v>0</v>
      </c>
      <c r="M43" s="72">
        <f t="shared" si="23"/>
        <v>0</v>
      </c>
      <c r="N43" s="72"/>
      <c r="O43" s="72"/>
      <c r="P43" s="72">
        <f>+M44</f>
        <v>0</v>
      </c>
      <c r="Q43" s="72">
        <f>+P44</f>
        <v>0</v>
      </c>
      <c r="R43" s="73">
        <f>+Q44</f>
        <v>0</v>
      </c>
      <c r="S43" s="50"/>
    </row>
    <row r="44" spans="1:20" s="11" customFormat="1" ht="12.75" customHeight="1" x14ac:dyDescent="0.2">
      <c r="A44" s="54"/>
      <c r="B44" s="54" t="s">
        <v>30</v>
      </c>
      <c r="E44" s="74">
        <f t="shared" ref="E44:R44" si="24">+TRUNC(E45)+(E45-TRUNC(E45))*0.6</f>
        <v>0</v>
      </c>
      <c r="F44" s="72">
        <f t="shared" si="24"/>
        <v>0</v>
      </c>
      <c r="G44" s="72">
        <f t="shared" si="24"/>
        <v>0</v>
      </c>
      <c r="H44" s="72">
        <f t="shared" si="24"/>
        <v>0</v>
      </c>
      <c r="I44" s="72">
        <f t="shared" si="24"/>
        <v>0</v>
      </c>
      <c r="J44" s="72">
        <f t="shared" si="24"/>
        <v>0</v>
      </c>
      <c r="K44" s="72">
        <f t="shared" si="24"/>
        <v>0</v>
      </c>
      <c r="L44" s="72">
        <f t="shared" si="24"/>
        <v>0</v>
      </c>
      <c r="M44" s="72">
        <f t="shared" si="24"/>
        <v>0</v>
      </c>
      <c r="N44" s="72">
        <f t="shared" si="24"/>
        <v>0</v>
      </c>
      <c r="O44" s="72">
        <f t="shared" si="24"/>
        <v>0</v>
      </c>
      <c r="P44" s="72">
        <f t="shared" si="24"/>
        <v>0</v>
      </c>
      <c r="Q44" s="72">
        <f t="shared" si="24"/>
        <v>0</v>
      </c>
      <c r="R44" s="73">
        <f t="shared" si="24"/>
        <v>0</v>
      </c>
      <c r="S44" s="50"/>
    </row>
    <row r="45" spans="1:20" ht="17.100000000000001" hidden="1" customHeight="1" x14ac:dyDescent="0.2">
      <c r="A45" s="41"/>
      <c r="B45" s="41"/>
      <c r="E45" s="75">
        <f>+(TRUNC(E41)+TRUNC(C4))+(E41-TRUNC(E41))*10/6+(C4-TRUNC(C4))*10/6</f>
        <v>0</v>
      </c>
      <c r="F45" s="76">
        <f t="shared" ref="F45:R45" si="25">+(TRUNC(F41)+TRUNC(F43))+(F41-TRUNC(F41))*10/6+(F43-TRUNC(F43))*10/6</f>
        <v>0</v>
      </c>
      <c r="G45" s="76">
        <f t="shared" si="25"/>
        <v>0</v>
      </c>
      <c r="H45" s="76">
        <f t="shared" si="25"/>
        <v>0</v>
      </c>
      <c r="I45" s="76">
        <f t="shared" si="25"/>
        <v>0</v>
      </c>
      <c r="J45" s="76">
        <f t="shared" si="25"/>
        <v>0</v>
      </c>
      <c r="K45" s="76">
        <f t="shared" si="25"/>
        <v>0</v>
      </c>
      <c r="L45" s="76">
        <f t="shared" si="25"/>
        <v>0</v>
      </c>
      <c r="M45" s="76">
        <f t="shared" si="25"/>
        <v>0</v>
      </c>
      <c r="N45" s="76">
        <f t="shared" si="25"/>
        <v>0</v>
      </c>
      <c r="O45" s="76">
        <f t="shared" si="25"/>
        <v>0</v>
      </c>
      <c r="P45" s="76">
        <f t="shared" si="25"/>
        <v>0</v>
      </c>
      <c r="Q45" s="76">
        <f t="shared" si="25"/>
        <v>0</v>
      </c>
      <c r="R45" s="77">
        <f t="shared" si="25"/>
        <v>0</v>
      </c>
      <c r="S45" s="51"/>
    </row>
    <row r="46" spans="1:20" x14ac:dyDescent="0.2">
      <c r="A46" s="41"/>
      <c r="B46" s="41" t="s">
        <v>31</v>
      </c>
      <c r="E46" s="78">
        <v>7.21</v>
      </c>
      <c r="F46" s="72">
        <v>14.42</v>
      </c>
      <c r="G46" s="72"/>
      <c r="H46" s="72"/>
      <c r="I46" s="72">
        <v>22.03</v>
      </c>
      <c r="J46" s="72">
        <v>29.24</v>
      </c>
      <c r="K46" s="72">
        <v>36.450000000000003</v>
      </c>
      <c r="L46" s="72">
        <v>44.06</v>
      </c>
      <c r="M46" s="72">
        <v>51.27</v>
      </c>
      <c r="N46" s="72"/>
      <c r="O46" s="72"/>
      <c r="P46" s="72">
        <v>58.48</v>
      </c>
      <c r="Q46" s="72">
        <v>66.09</v>
      </c>
      <c r="R46" s="73">
        <v>73.3</v>
      </c>
      <c r="S46" s="50"/>
    </row>
    <row r="47" spans="1:20" x14ac:dyDescent="0.2">
      <c r="A47" s="41"/>
      <c r="B47" s="56" t="s">
        <v>32</v>
      </c>
      <c r="C47" s="57"/>
      <c r="D47" s="57"/>
      <c r="E47" s="79">
        <f t="shared" ref="E47:R47" si="26">+TRUNC(E48)+(E48-TRUNC(E48))*0.6</f>
        <v>-7.21</v>
      </c>
      <c r="F47" s="80">
        <f t="shared" si="26"/>
        <v>-14.42</v>
      </c>
      <c r="G47" s="80">
        <f t="shared" si="26"/>
        <v>0</v>
      </c>
      <c r="H47" s="80">
        <f t="shared" si="26"/>
        <v>0</v>
      </c>
      <c r="I47" s="80">
        <f t="shared" si="26"/>
        <v>-22.03</v>
      </c>
      <c r="J47" s="80">
        <f t="shared" si="26"/>
        <v>-29.24</v>
      </c>
      <c r="K47" s="80">
        <f t="shared" si="26"/>
        <v>-36.450000000000003</v>
      </c>
      <c r="L47" s="80">
        <f t="shared" si="26"/>
        <v>-44.06</v>
      </c>
      <c r="M47" s="80">
        <f t="shared" si="26"/>
        <v>-51.27</v>
      </c>
      <c r="N47" s="80">
        <f t="shared" si="26"/>
        <v>0</v>
      </c>
      <c r="O47" s="80">
        <f t="shared" si="26"/>
        <v>0</v>
      </c>
      <c r="P47" s="80">
        <f t="shared" si="26"/>
        <v>-58.48</v>
      </c>
      <c r="Q47" s="80">
        <f t="shared" si="26"/>
        <v>-66.09</v>
      </c>
      <c r="R47" s="81">
        <f t="shared" si="26"/>
        <v>-73.3</v>
      </c>
      <c r="S47" s="50"/>
    </row>
    <row r="48" spans="1:20" x14ac:dyDescent="0.2">
      <c r="A48" s="41"/>
      <c r="E48" s="9">
        <f t="shared" ref="E48:R48" si="27">+(TRUNC(E44)-TRUNC(E46))+(E44-TRUNC(E44))*10/6-(E46-TRUNC(E46))*10/6</f>
        <v>-7.35</v>
      </c>
      <c r="F48" s="9">
        <f t="shared" si="27"/>
        <v>-14.7</v>
      </c>
      <c r="G48" s="9">
        <f t="shared" si="27"/>
        <v>0</v>
      </c>
      <c r="H48" s="9">
        <f t="shared" si="27"/>
        <v>0</v>
      </c>
      <c r="I48" s="9">
        <f t="shared" si="27"/>
        <v>-22.05</v>
      </c>
      <c r="J48" s="9">
        <f t="shared" si="27"/>
        <v>-29.4</v>
      </c>
      <c r="K48" s="9">
        <f t="shared" si="27"/>
        <v>-36.750000000000007</v>
      </c>
      <c r="L48" s="9">
        <f t="shared" si="27"/>
        <v>-44.1</v>
      </c>
      <c r="M48" s="9">
        <f t="shared" si="27"/>
        <v>-51.45</v>
      </c>
      <c r="N48" s="9">
        <f t="shared" si="27"/>
        <v>0</v>
      </c>
      <c r="O48" s="9">
        <f t="shared" si="27"/>
        <v>0</v>
      </c>
      <c r="P48" s="9">
        <f t="shared" si="27"/>
        <v>-58.8</v>
      </c>
      <c r="Q48" s="9">
        <f t="shared" si="27"/>
        <v>-66.150000000000006</v>
      </c>
      <c r="R48" s="9">
        <f t="shared" si="27"/>
        <v>-73.5</v>
      </c>
      <c r="S48" s="51"/>
    </row>
    <row r="49" spans="1:19" ht="1.5" customHeight="1" x14ac:dyDescent="0.2">
      <c r="A49" s="41"/>
      <c r="I49" s="10"/>
      <c r="K49" s="5"/>
      <c r="L49" s="11"/>
      <c r="M49" s="14"/>
      <c r="N49" s="14"/>
      <c r="O49" s="14"/>
      <c r="S49" s="55"/>
    </row>
    <row r="50" spans="1:19" ht="12.75" x14ac:dyDescent="0.2">
      <c r="A50" s="41"/>
      <c r="K50" s="12" t="s">
        <v>33</v>
      </c>
      <c r="L50" s="13"/>
      <c r="M50" s="14"/>
      <c r="N50" s="14"/>
      <c r="O50" s="14"/>
      <c r="S50" s="55"/>
    </row>
    <row r="51" spans="1:19" ht="12.75" x14ac:dyDescent="0.2">
      <c r="A51" s="41"/>
      <c r="K51" s="13"/>
      <c r="L51" s="1" t="s">
        <v>34</v>
      </c>
      <c r="M51" s="1"/>
      <c r="N51" s="1"/>
      <c r="O51" s="1"/>
      <c r="S51" s="55"/>
    </row>
    <row r="52" spans="1:19" ht="12.75" x14ac:dyDescent="0.2">
      <c r="A52" s="41"/>
      <c r="K52" s="13"/>
      <c r="L52" s="1" t="s">
        <v>35</v>
      </c>
      <c r="S52" s="55"/>
    </row>
    <row r="53" spans="1:19" ht="12.75" x14ac:dyDescent="0.2">
      <c r="A53" s="41"/>
      <c r="B53" s="4"/>
      <c r="C53" s="4"/>
      <c r="D53" s="4"/>
      <c r="E53" s="8"/>
      <c r="K53" s="12" t="s">
        <v>36</v>
      </c>
      <c r="L53" s="13"/>
      <c r="M53" s="1"/>
      <c r="N53" s="1"/>
      <c r="O53" s="1"/>
      <c r="P53" s="14"/>
      <c r="Q53" s="14"/>
      <c r="S53" s="55"/>
    </row>
    <row r="54" spans="1:19" ht="12.75" x14ac:dyDescent="0.2">
      <c r="A54" s="41"/>
      <c r="K54" s="13"/>
      <c r="L54" s="2" t="s">
        <v>37</v>
      </c>
      <c r="S54" s="55"/>
    </row>
    <row r="55" spans="1:19" ht="12.75" x14ac:dyDescent="0.2">
      <c r="A55" s="41"/>
      <c r="K55" s="13"/>
      <c r="S55" s="55"/>
    </row>
    <row r="56" spans="1:19" ht="12.75" x14ac:dyDescent="0.2">
      <c r="A56" s="41"/>
      <c r="K56" s="13"/>
      <c r="L56" s="13"/>
      <c r="M56" s="13"/>
      <c r="N56" s="13"/>
      <c r="O56" s="13"/>
      <c r="P56" s="13"/>
      <c r="Q56" s="13"/>
      <c r="S56" s="55"/>
    </row>
    <row r="57" spans="1:19" ht="12.75" x14ac:dyDescent="0.2">
      <c r="A57" s="41"/>
      <c r="B57" s="4"/>
      <c r="C57" s="4"/>
      <c r="D57" s="4"/>
      <c r="E57" s="8"/>
      <c r="L57" s="12" t="s">
        <v>38</v>
      </c>
      <c r="N57" s="13"/>
      <c r="O57" s="24">
        <f>(TRUNC(R47))</f>
        <v>-73</v>
      </c>
      <c r="P57" s="16">
        <f>+(R47-TRUNC(R47))*100</f>
        <v>-29.999999999999716</v>
      </c>
      <c r="Q57" s="25" t="s">
        <v>39</v>
      </c>
      <c r="R57" s="13"/>
      <c r="S57" s="55"/>
    </row>
    <row r="58" spans="1:19" ht="10.5" customHeight="1" x14ac:dyDescent="0.2">
      <c r="A58" s="41"/>
      <c r="L58" s="12" t="s">
        <v>40</v>
      </c>
      <c r="N58" s="13"/>
      <c r="O58" s="24">
        <f>(TRUNC(R35))</f>
        <v>0</v>
      </c>
      <c r="P58" s="16">
        <f>+(R35-TRUNC(R35))*100</f>
        <v>0</v>
      </c>
      <c r="Q58" s="25" t="s">
        <v>39</v>
      </c>
      <c r="R58" s="13"/>
      <c r="S58" s="55"/>
    </row>
    <row r="59" spans="1:19" ht="23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8"/>
      <c r="Q59" s="57"/>
      <c r="R59" s="57"/>
      <c r="S59" s="59"/>
    </row>
    <row r="60" spans="1:19" x14ac:dyDescent="0.2">
      <c r="A60" s="22"/>
    </row>
  </sheetData>
  <phoneticPr fontId="18" type="noConversion"/>
  <printOptions horizontalCentered="1" gridLinesSet="0"/>
  <pageMargins left="0.31496062992125984" right="0.31496062992125984" top="0.88" bottom="0.31496062992125984" header="0.61" footer="0"/>
  <pageSetup paperSize="9" orientation="landscape" horizontalDpi="4294967292" verticalDpi="300" r:id="rId1"/>
  <headerFooter alignWithMargins="0">
    <oddHeader>&amp;C&amp;14NORTHERN TERRITORY TREASURY - FLEXTIME RECORD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Flex Rules</vt:lpstr>
      <vt:lpstr>Flex</vt:lpstr>
      <vt:lpstr>Flex!Print_Area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 timesheet template</dc:title>
  <dc:creator>Northern Territory Government</dc:creator>
  <cp:lastModifiedBy>Damien MacRae</cp:lastModifiedBy>
  <cp:lastPrinted>2011-11-25T04:02:57Z</cp:lastPrinted>
  <dcterms:created xsi:type="dcterms:W3CDTF">1996-08-06T07:09:08Z</dcterms:created>
  <dcterms:modified xsi:type="dcterms:W3CDTF">2025-03-27T00:39:04Z</dcterms:modified>
</cp:coreProperties>
</file>